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Ex1.xml" ContentType="application/vnd.ms-office.chartex+xml"/>
  <Override PartName="/xl/charts/style10.xml" ContentType="application/vnd.ms-office.chartstyle+xml"/>
  <Override PartName="/xl/charts/colors10.xml" ContentType="application/vnd.ms-office.chartcolorstyle+xml"/>
  <Override PartName="/xl/charts/chart10.xml" ContentType="application/vnd.openxmlformats-officedocument.drawingml.chart+xml"/>
  <Override PartName="/xl/charts/chartEx2.xml" ContentType="application/vnd.ms-office.chartex+xml"/>
  <Override PartName="/xl/charts/style11.xml" ContentType="application/vnd.ms-office.chartstyle+xml"/>
  <Override PartName="/xl/charts/colors11.xml" ContentType="application/vnd.ms-office.chartcolorstyle+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charts/chart12.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defaultThemeVersion="166925"/>
  <mc:AlternateContent xmlns:mc="http://schemas.openxmlformats.org/markup-compatibility/2006">
    <mc:Choice Requires="x15">
      <x15ac:absPath xmlns:x15ac="http://schemas.microsoft.com/office/spreadsheetml/2010/11/ac" url="C:\Users\Desarrollo y Bienest\Downloads\"/>
    </mc:Choice>
  </mc:AlternateContent>
  <xr:revisionPtr revIDLastSave="0" documentId="13_ncr:1_{A1239C21-B90C-41D3-A9D8-897A6DB9C19B}" xr6:coauthVersionLast="47" xr6:coauthVersionMax="47" xr10:uidLastSave="{00000000-0000-0000-0000-000000000000}"/>
  <bookViews>
    <workbookView xWindow="-120" yWindow="-120" windowWidth="20730" windowHeight="11040" tabRatio="374" firstSheet="1" activeTab="3" xr2:uid="{6CB8FF41-1E12-4526-929F-41F73D6FEFB1}"/>
  </bookViews>
  <sheets>
    <sheet name="Variables" sheetId="2" state="hidden" r:id="rId1"/>
    <sheet name="Base de datos" sheetId="1" r:id="rId2"/>
    <sheet name="Resultados" sheetId="3" r:id="rId3"/>
    <sheet name="VIGILANCIA" sheetId="5" r:id="rId4"/>
  </sheets>
  <definedNames>
    <definedName name="_xlnm._FilterDatabase" localSheetId="1" hidden="1">'Base de datos'!$A$1:$BL$198</definedName>
    <definedName name="_xlnm._FilterDatabase" localSheetId="2" hidden="1">Resultados!$B$2:$E$128</definedName>
    <definedName name="_xlchart.v2.0" hidden="1">Resultados!$B$99:$C$102</definedName>
    <definedName name="_xlchart.v2.1" hidden="1">Resultados!$D$99:$D$102</definedName>
    <definedName name="_xlchart.v2.2" hidden="1">Resultados!$E$99:$E$102</definedName>
    <definedName name="_xlchart.v2.3" hidden="1">Resultados!$B$49:$C$52</definedName>
    <definedName name="_xlchart.v2.4" hidden="1">Resultados!$D$49:$D$52</definedName>
    <definedName name="_xlchart.v2.5" hidden="1">Resultados!$E$49:$E$52</definedName>
    <definedName name="_xlchart.v2.6" hidden="1">Resultados!$B$49:$C$52</definedName>
    <definedName name="_xlchart.v2.7" hidden="1">Resultados!$D$49:$D$52</definedName>
    <definedName name="_xlchart.v2.8" hidden="1">Resultados!$E$49:$E$52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3" l="1"/>
  <c r="D9" i="3"/>
  <c r="D7" i="3"/>
  <c r="D22" i="3"/>
  <c r="D20" i="3"/>
  <c r="D19" i="3"/>
  <c r="D18" i="3"/>
  <c r="D17" i="3"/>
  <c r="D16" i="3"/>
  <c r="D21" i="3"/>
  <c r="D14" i="3"/>
  <c r="D13" i="3"/>
  <c r="D12" i="3"/>
  <c r="BK13" i="1"/>
  <c r="AV23" i="1"/>
  <c r="D36" i="3"/>
  <c r="D37" i="3"/>
  <c r="D23" i="3" l="1"/>
  <c r="E20" i="3" s="1"/>
  <c r="D15" i="3"/>
  <c r="E13" i="3" s="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19" i="1"/>
  <c r="J17" i="1"/>
  <c r="J14" i="1"/>
  <c r="J13" i="1"/>
  <c r="J11" i="1"/>
  <c r="J9" i="1"/>
  <c r="J5" i="1"/>
  <c r="J4" i="1"/>
  <c r="J3" i="1"/>
  <c r="J2" i="1"/>
  <c r="BK198" i="1"/>
  <c r="BK197" i="1"/>
  <c r="BK196" i="1"/>
  <c r="BK195" i="1"/>
  <c r="BK194" i="1"/>
  <c r="BK193" i="1"/>
  <c r="BK192" i="1"/>
  <c r="BK191" i="1"/>
  <c r="BK190" i="1"/>
  <c r="BK189" i="1"/>
  <c r="BK188" i="1"/>
  <c r="BK187" i="1"/>
  <c r="BK186" i="1"/>
  <c r="BK185" i="1"/>
  <c r="BK184" i="1"/>
  <c r="BK183" i="1"/>
  <c r="BK182" i="1"/>
  <c r="BK181" i="1"/>
  <c r="BK180" i="1"/>
  <c r="BK179" i="1"/>
  <c r="BK178" i="1"/>
  <c r="BK177" i="1"/>
  <c r="BK176" i="1"/>
  <c r="BK175" i="1"/>
  <c r="BK174" i="1"/>
  <c r="BK173" i="1"/>
  <c r="BK172" i="1"/>
  <c r="BK171" i="1"/>
  <c r="BK170" i="1"/>
  <c r="BK169" i="1"/>
  <c r="BK168" i="1"/>
  <c r="BK167" i="1"/>
  <c r="BK166" i="1"/>
  <c r="BK165" i="1"/>
  <c r="BK164" i="1"/>
  <c r="BK163" i="1"/>
  <c r="BK162" i="1"/>
  <c r="BK161" i="1"/>
  <c r="BK160" i="1"/>
  <c r="BK159" i="1"/>
  <c r="BK158" i="1"/>
  <c r="BK157" i="1"/>
  <c r="BK156" i="1"/>
  <c r="BK155" i="1"/>
  <c r="BK154" i="1"/>
  <c r="BK153" i="1"/>
  <c r="BK152" i="1"/>
  <c r="BK151" i="1"/>
  <c r="BK150" i="1"/>
  <c r="BK149" i="1"/>
  <c r="BK148" i="1"/>
  <c r="BK147" i="1"/>
  <c r="BK146" i="1"/>
  <c r="BK145" i="1"/>
  <c r="BK144" i="1"/>
  <c r="BK143" i="1"/>
  <c r="BK142" i="1"/>
  <c r="BK141" i="1"/>
  <c r="BK140" i="1"/>
  <c r="BK139" i="1"/>
  <c r="BK138" i="1"/>
  <c r="BK137" i="1"/>
  <c r="BK136" i="1"/>
  <c r="BK135" i="1"/>
  <c r="BK134" i="1"/>
  <c r="BK133" i="1"/>
  <c r="BK132" i="1"/>
  <c r="BK131" i="1"/>
  <c r="BK130" i="1"/>
  <c r="BK129" i="1"/>
  <c r="BK128" i="1"/>
  <c r="BK127" i="1"/>
  <c r="BK126" i="1"/>
  <c r="BK125" i="1"/>
  <c r="BK124" i="1"/>
  <c r="BK123" i="1"/>
  <c r="BK122" i="1"/>
  <c r="BK121" i="1"/>
  <c r="BK120" i="1"/>
  <c r="BK119" i="1"/>
  <c r="BK118" i="1"/>
  <c r="BK117" i="1"/>
  <c r="BK116" i="1"/>
  <c r="BK115" i="1"/>
  <c r="BK114" i="1"/>
  <c r="BK113" i="1"/>
  <c r="BK112" i="1"/>
  <c r="BK111" i="1"/>
  <c r="BK110" i="1"/>
  <c r="BK109" i="1"/>
  <c r="BK108" i="1"/>
  <c r="BK107" i="1"/>
  <c r="BK106" i="1"/>
  <c r="BK105" i="1"/>
  <c r="BK104" i="1"/>
  <c r="BK103" i="1"/>
  <c r="BK102" i="1"/>
  <c r="BK101" i="1"/>
  <c r="BK100" i="1"/>
  <c r="BK99" i="1"/>
  <c r="BK98" i="1"/>
  <c r="BK97" i="1"/>
  <c r="BK96" i="1"/>
  <c r="BK95" i="1"/>
  <c r="BK94" i="1"/>
  <c r="BK93" i="1"/>
  <c r="BK92" i="1"/>
  <c r="BK91" i="1"/>
  <c r="BK90" i="1"/>
  <c r="BK89" i="1"/>
  <c r="BK88" i="1"/>
  <c r="BK87" i="1"/>
  <c r="BK86" i="1"/>
  <c r="BK85" i="1"/>
  <c r="BK84" i="1"/>
  <c r="BK83" i="1"/>
  <c r="BK82" i="1"/>
  <c r="BK81" i="1"/>
  <c r="BK80" i="1"/>
  <c r="BK79" i="1"/>
  <c r="BK78" i="1"/>
  <c r="BK77" i="1"/>
  <c r="BK76" i="1"/>
  <c r="BK75" i="1"/>
  <c r="BK74" i="1"/>
  <c r="BK73" i="1"/>
  <c r="BK72" i="1"/>
  <c r="BK71" i="1"/>
  <c r="BK70" i="1"/>
  <c r="BK69" i="1"/>
  <c r="BK68" i="1"/>
  <c r="BK67" i="1"/>
  <c r="BK66" i="1"/>
  <c r="BK65" i="1"/>
  <c r="BK64" i="1"/>
  <c r="BK63" i="1"/>
  <c r="BK62" i="1"/>
  <c r="BK61" i="1"/>
  <c r="BK60" i="1"/>
  <c r="BK59" i="1"/>
  <c r="BK58" i="1"/>
  <c r="BK57" i="1"/>
  <c r="BK56" i="1"/>
  <c r="BK55" i="1"/>
  <c r="BK54" i="1"/>
  <c r="BK53" i="1"/>
  <c r="BK52" i="1"/>
  <c r="BK51" i="1"/>
  <c r="BK50" i="1"/>
  <c r="BK49" i="1"/>
  <c r="BK48" i="1"/>
  <c r="BK47" i="1"/>
  <c r="BK46" i="1"/>
  <c r="BK45" i="1"/>
  <c r="BK44" i="1"/>
  <c r="BK43" i="1"/>
  <c r="BK42" i="1"/>
  <c r="BK41" i="1"/>
  <c r="BK40" i="1"/>
  <c r="BK39" i="1"/>
  <c r="BK38" i="1"/>
  <c r="BK37" i="1"/>
  <c r="BK36" i="1"/>
  <c r="BK35" i="1"/>
  <c r="BK34" i="1"/>
  <c r="BK33" i="1"/>
  <c r="BK32" i="1"/>
  <c r="BK31" i="1"/>
  <c r="BK30" i="1"/>
  <c r="BK29" i="1"/>
  <c r="BK28" i="1"/>
  <c r="BK27" i="1"/>
  <c r="BK26" i="1"/>
  <c r="BK25" i="1"/>
  <c r="BK24" i="1"/>
  <c r="BK23" i="1"/>
  <c r="BK22" i="1"/>
  <c r="BK21" i="1"/>
  <c r="BK20" i="1"/>
  <c r="BK19" i="1"/>
  <c r="BK18" i="1"/>
  <c r="BK17" i="1"/>
  <c r="BK16" i="1"/>
  <c r="BK15" i="1"/>
  <c r="BK14" i="1"/>
  <c r="BK12" i="1"/>
  <c r="BK11" i="1"/>
  <c r="BK10" i="1"/>
  <c r="BK9" i="1"/>
  <c r="BK8" i="1"/>
  <c r="BK7" i="1"/>
  <c r="BK6" i="1"/>
  <c r="BK5" i="1"/>
  <c r="BK4" i="1"/>
  <c r="BK3" i="1"/>
  <c r="BK2" i="1"/>
  <c r="D4" i="3"/>
  <c r="D5" i="3"/>
  <c r="D47" i="3"/>
  <c r="D46" i="3"/>
  <c r="D45" i="3"/>
  <c r="D44" i="3"/>
  <c r="D43" i="3"/>
  <c r="D42" i="3"/>
  <c r="D40" i="3"/>
  <c r="D39" i="3"/>
  <c r="D35" i="3"/>
  <c r="D33" i="3"/>
  <c r="D32" i="3"/>
  <c r="D30" i="3"/>
  <c r="D29" i="3"/>
  <c r="D27" i="3"/>
  <c r="D26" i="3"/>
  <c r="D25" i="3"/>
  <c r="D24" i="3"/>
  <c r="D3" i="3"/>
  <c r="AV3" i="1"/>
  <c r="AW3" i="1" s="1"/>
  <c r="AV4" i="1"/>
  <c r="AW4" i="1" s="1"/>
  <c r="AV5" i="1"/>
  <c r="AW5" i="1" s="1"/>
  <c r="AV6" i="1"/>
  <c r="AW6" i="1" s="1"/>
  <c r="AV7" i="1"/>
  <c r="AW7" i="1" s="1"/>
  <c r="AW8" i="1"/>
  <c r="AV9" i="1"/>
  <c r="AW9" i="1" s="1"/>
  <c r="AV10" i="1"/>
  <c r="AW10" i="1" s="1"/>
  <c r="AV11" i="1"/>
  <c r="AW11" i="1" s="1"/>
  <c r="AV12" i="1"/>
  <c r="AW12" i="1" s="1"/>
  <c r="AV13" i="1"/>
  <c r="AW13" i="1" s="1"/>
  <c r="AV14" i="1"/>
  <c r="AW14" i="1" s="1"/>
  <c r="AV15" i="1"/>
  <c r="AW15" i="1" s="1"/>
  <c r="AV16" i="1"/>
  <c r="AW16" i="1" s="1"/>
  <c r="AV17" i="1"/>
  <c r="AW17" i="1" s="1"/>
  <c r="AV18" i="1"/>
  <c r="AW18" i="1" s="1"/>
  <c r="AV19" i="1"/>
  <c r="AW19" i="1" s="1"/>
  <c r="AV20" i="1"/>
  <c r="AW20" i="1" s="1"/>
  <c r="AV21" i="1"/>
  <c r="AW21" i="1" s="1"/>
  <c r="AV22" i="1"/>
  <c r="AW22" i="1" s="1"/>
  <c r="AW23" i="1"/>
  <c r="AV24" i="1"/>
  <c r="AW24" i="1" s="1"/>
  <c r="AV25" i="1"/>
  <c r="AW25" i="1" s="1"/>
  <c r="AV26" i="1"/>
  <c r="AW26" i="1" s="1"/>
  <c r="AV27" i="1"/>
  <c r="AW27" i="1" s="1"/>
  <c r="AV28" i="1"/>
  <c r="AW28" i="1" s="1"/>
  <c r="AV29" i="1"/>
  <c r="AW29" i="1" s="1"/>
  <c r="AV30" i="1"/>
  <c r="AW30" i="1" s="1"/>
  <c r="AV31" i="1"/>
  <c r="AW31" i="1" s="1"/>
  <c r="AV32" i="1"/>
  <c r="AW32" i="1" s="1"/>
  <c r="AV33" i="1"/>
  <c r="AW33" i="1" s="1"/>
  <c r="AV34" i="1"/>
  <c r="AW34" i="1" s="1"/>
  <c r="AV35" i="1"/>
  <c r="AW35" i="1" s="1"/>
  <c r="AV36" i="1"/>
  <c r="AW36" i="1" s="1"/>
  <c r="AV37" i="1"/>
  <c r="AW37" i="1" s="1"/>
  <c r="AV38" i="1"/>
  <c r="AW38" i="1" s="1"/>
  <c r="AV39" i="1"/>
  <c r="AW39" i="1" s="1"/>
  <c r="AV40" i="1"/>
  <c r="AW40" i="1" s="1"/>
  <c r="AV41" i="1"/>
  <c r="AW41" i="1" s="1"/>
  <c r="AV42" i="1"/>
  <c r="AW42" i="1" s="1"/>
  <c r="AV43" i="1"/>
  <c r="AW43" i="1" s="1"/>
  <c r="AV44" i="1"/>
  <c r="AW44" i="1" s="1"/>
  <c r="AV45" i="1"/>
  <c r="AW45" i="1" s="1"/>
  <c r="AV46" i="1"/>
  <c r="AW46" i="1" s="1"/>
  <c r="AV47" i="1"/>
  <c r="AW47" i="1" s="1"/>
  <c r="AV48" i="1"/>
  <c r="AW48" i="1" s="1"/>
  <c r="AV49" i="1"/>
  <c r="AW49" i="1" s="1"/>
  <c r="AV50" i="1"/>
  <c r="AW50" i="1" s="1"/>
  <c r="AV51" i="1"/>
  <c r="AW51" i="1" s="1"/>
  <c r="AV52" i="1"/>
  <c r="AW52" i="1" s="1"/>
  <c r="AV53" i="1"/>
  <c r="AW53" i="1" s="1"/>
  <c r="AV54" i="1"/>
  <c r="AW54" i="1" s="1"/>
  <c r="AV55" i="1"/>
  <c r="AW55" i="1" s="1"/>
  <c r="AV56" i="1"/>
  <c r="AW56" i="1" s="1"/>
  <c r="AV57" i="1"/>
  <c r="AW57" i="1" s="1"/>
  <c r="AV58" i="1"/>
  <c r="AW58" i="1" s="1"/>
  <c r="AV59" i="1"/>
  <c r="AW59" i="1" s="1"/>
  <c r="AV60" i="1"/>
  <c r="AW60" i="1" s="1"/>
  <c r="AV61" i="1"/>
  <c r="AW61" i="1" s="1"/>
  <c r="AV62" i="1"/>
  <c r="AW62" i="1" s="1"/>
  <c r="AV63" i="1"/>
  <c r="AW63" i="1" s="1"/>
  <c r="AV64" i="1"/>
  <c r="AW64" i="1" s="1"/>
  <c r="AV65" i="1"/>
  <c r="AW65" i="1" s="1"/>
  <c r="AV66" i="1"/>
  <c r="AW66" i="1" s="1"/>
  <c r="AV67" i="1"/>
  <c r="AW67" i="1" s="1"/>
  <c r="AV68" i="1"/>
  <c r="AW68" i="1" s="1"/>
  <c r="AV69" i="1"/>
  <c r="AW69" i="1" s="1"/>
  <c r="AV70" i="1"/>
  <c r="AW70" i="1" s="1"/>
  <c r="AV71" i="1"/>
  <c r="AW71" i="1" s="1"/>
  <c r="AV72" i="1"/>
  <c r="AW72" i="1" s="1"/>
  <c r="AV73" i="1"/>
  <c r="AW73" i="1" s="1"/>
  <c r="AV74" i="1"/>
  <c r="AW74" i="1" s="1"/>
  <c r="AV75" i="1"/>
  <c r="AW75" i="1" s="1"/>
  <c r="AV76" i="1"/>
  <c r="AW76" i="1" s="1"/>
  <c r="AV77" i="1"/>
  <c r="AW77" i="1" s="1"/>
  <c r="AV78" i="1"/>
  <c r="AW78" i="1" s="1"/>
  <c r="AV79" i="1"/>
  <c r="AW79" i="1" s="1"/>
  <c r="AV80" i="1"/>
  <c r="AW80" i="1" s="1"/>
  <c r="AV81" i="1"/>
  <c r="AW81" i="1" s="1"/>
  <c r="AV82" i="1"/>
  <c r="AW82" i="1" s="1"/>
  <c r="AV83" i="1"/>
  <c r="AW83" i="1" s="1"/>
  <c r="AV84" i="1"/>
  <c r="AW84" i="1" s="1"/>
  <c r="AV85" i="1"/>
  <c r="AW85" i="1" s="1"/>
  <c r="AV86" i="1"/>
  <c r="AW86" i="1" s="1"/>
  <c r="AV87" i="1"/>
  <c r="AW87" i="1" s="1"/>
  <c r="AV88" i="1"/>
  <c r="AW88" i="1" s="1"/>
  <c r="AV89" i="1"/>
  <c r="AW89" i="1" s="1"/>
  <c r="AV90" i="1"/>
  <c r="AW90" i="1" s="1"/>
  <c r="AV91" i="1"/>
  <c r="AW91" i="1" s="1"/>
  <c r="AV92" i="1"/>
  <c r="AW92" i="1" s="1"/>
  <c r="AV93" i="1"/>
  <c r="AW93" i="1" s="1"/>
  <c r="AV94" i="1"/>
  <c r="AW94" i="1" s="1"/>
  <c r="AV95" i="1"/>
  <c r="AW95" i="1" s="1"/>
  <c r="AV96" i="1"/>
  <c r="AW96" i="1" s="1"/>
  <c r="AV97" i="1"/>
  <c r="AW97" i="1" s="1"/>
  <c r="AV98" i="1"/>
  <c r="AW98" i="1" s="1"/>
  <c r="AV99" i="1"/>
  <c r="AW99" i="1" s="1"/>
  <c r="AV100" i="1"/>
  <c r="AW100" i="1" s="1"/>
  <c r="AV101" i="1"/>
  <c r="AW101" i="1" s="1"/>
  <c r="AV102" i="1"/>
  <c r="AW102" i="1" s="1"/>
  <c r="AV103" i="1"/>
  <c r="AW103" i="1" s="1"/>
  <c r="AV104" i="1"/>
  <c r="AW104" i="1" s="1"/>
  <c r="AV105" i="1"/>
  <c r="AW105" i="1" s="1"/>
  <c r="AV106" i="1"/>
  <c r="AW106" i="1" s="1"/>
  <c r="AV107" i="1"/>
  <c r="AW107" i="1" s="1"/>
  <c r="AV108" i="1"/>
  <c r="AW108" i="1" s="1"/>
  <c r="AV109" i="1"/>
  <c r="AW109" i="1" s="1"/>
  <c r="AV110" i="1"/>
  <c r="AW110" i="1" s="1"/>
  <c r="AV111" i="1"/>
  <c r="AW111" i="1" s="1"/>
  <c r="AV112" i="1"/>
  <c r="AW112" i="1" s="1"/>
  <c r="AV113" i="1"/>
  <c r="AW113" i="1" s="1"/>
  <c r="AV114" i="1"/>
  <c r="AW114" i="1" s="1"/>
  <c r="AV115" i="1"/>
  <c r="AW115" i="1" s="1"/>
  <c r="AV116" i="1"/>
  <c r="AW116" i="1" s="1"/>
  <c r="AV117" i="1"/>
  <c r="AW117" i="1" s="1"/>
  <c r="AV118" i="1"/>
  <c r="AW118" i="1" s="1"/>
  <c r="AV119" i="1"/>
  <c r="AW119" i="1" s="1"/>
  <c r="AV120" i="1"/>
  <c r="AW120" i="1" s="1"/>
  <c r="AV121" i="1"/>
  <c r="AW121" i="1" s="1"/>
  <c r="AV122" i="1"/>
  <c r="AW122" i="1" s="1"/>
  <c r="AV123" i="1"/>
  <c r="AW123" i="1" s="1"/>
  <c r="AV124" i="1"/>
  <c r="AW124" i="1" s="1"/>
  <c r="AV125" i="1"/>
  <c r="AW125" i="1" s="1"/>
  <c r="AV126" i="1"/>
  <c r="AW126" i="1" s="1"/>
  <c r="AV127" i="1"/>
  <c r="AW127" i="1" s="1"/>
  <c r="AV128" i="1"/>
  <c r="AW128" i="1" s="1"/>
  <c r="AV129" i="1"/>
  <c r="AW129" i="1" s="1"/>
  <c r="AV130" i="1"/>
  <c r="AW130" i="1" s="1"/>
  <c r="AV131" i="1"/>
  <c r="AW131" i="1" s="1"/>
  <c r="AV132" i="1"/>
  <c r="AW132" i="1" s="1"/>
  <c r="AV133" i="1"/>
  <c r="AW133" i="1" s="1"/>
  <c r="AV134" i="1"/>
  <c r="AW134" i="1" s="1"/>
  <c r="AV135" i="1"/>
  <c r="AW135" i="1" s="1"/>
  <c r="AV136" i="1"/>
  <c r="AW136" i="1" s="1"/>
  <c r="AV137" i="1"/>
  <c r="AW137" i="1" s="1"/>
  <c r="AV138" i="1"/>
  <c r="AW138" i="1" s="1"/>
  <c r="AV139" i="1"/>
  <c r="AW139" i="1" s="1"/>
  <c r="AV140" i="1"/>
  <c r="AW140" i="1" s="1"/>
  <c r="AV141" i="1"/>
  <c r="AW141" i="1" s="1"/>
  <c r="AV142" i="1"/>
  <c r="AW142" i="1" s="1"/>
  <c r="AV143" i="1"/>
  <c r="AW143" i="1" s="1"/>
  <c r="AV144" i="1"/>
  <c r="AW144" i="1" s="1"/>
  <c r="AV145" i="1"/>
  <c r="AW145" i="1" s="1"/>
  <c r="AV146" i="1"/>
  <c r="AW146" i="1" s="1"/>
  <c r="AV147" i="1"/>
  <c r="AW147" i="1" s="1"/>
  <c r="AV148" i="1"/>
  <c r="AW148" i="1" s="1"/>
  <c r="AV149" i="1"/>
  <c r="AW149" i="1" s="1"/>
  <c r="AV150" i="1"/>
  <c r="AW150" i="1" s="1"/>
  <c r="AV151" i="1"/>
  <c r="AW151" i="1" s="1"/>
  <c r="AV152" i="1"/>
  <c r="AW152" i="1" s="1"/>
  <c r="AV153" i="1"/>
  <c r="AW153" i="1" s="1"/>
  <c r="AV154" i="1"/>
  <c r="AW154" i="1" s="1"/>
  <c r="AV155" i="1"/>
  <c r="AW155" i="1" s="1"/>
  <c r="AV156" i="1"/>
  <c r="AW156" i="1" s="1"/>
  <c r="AV157" i="1"/>
  <c r="AW157" i="1" s="1"/>
  <c r="AV158" i="1"/>
  <c r="AW158" i="1" s="1"/>
  <c r="AV159" i="1"/>
  <c r="AW159" i="1" s="1"/>
  <c r="AV160" i="1"/>
  <c r="AW160" i="1" s="1"/>
  <c r="AV161" i="1"/>
  <c r="AW161" i="1" s="1"/>
  <c r="AV162" i="1"/>
  <c r="AW162" i="1" s="1"/>
  <c r="AV163" i="1"/>
  <c r="AW163" i="1" s="1"/>
  <c r="AV164" i="1"/>
  <c r="AW164" i="1" s="1"/>
  <c r="AV165" i="1"/>
  <c r="AW165" i="1" s="1"/>
  <c r="AV166" i="1"/>
  <c r="AW166" i="1" s="1"/>
  <c r="AV167" i="1"/>
  <c r="AW167" i="1" s="1"/>
  <c r="AV168" i="1"/>
  <c r="AW168" i="1" s="1"/>
  <c r="AV169" i="1"/>
  <c r="AW169" i="1" s="1"/>
  <c r="AV170" i="1"/>
  <c r="AW170" i="1" s="1"/>
  <c r="AV171" i="1"/>
  <c r="AW171" i="1" s="1"/>
  <c r="AV172" i="1"/>
  <c r="AW172" i="1" s="1"/>
  <c r="AV173" i="1"/>
  <c r="AV174" i="1"/>
  <c r="AV175" i="1"/>
  <c r="AV176" i="1"/>
  <c r="AV177" i="1"/>
  <c r="AV178" i="1"/>
  <c r="AV179" i="1"/>
  <c r="AV180" i="1"/>
  <c r="AV181" i="1"/>
  <c r="AV182" i="1"/>
  <c r="AV183" i="1"/>
  <c r="AV184" i="1"/>
  <c r="AV185" i="1"/>
  <c r="AV186" i="1"/>
  <c r="AV187" i="1"/>
  <c r="AV188" i="1"/>
  <c r="AV189" i="1"/>
  <c r="AV190" i="1"/>
  <c r="AV191" i="1"/>
  <c r="AV192" i="1"/>
  <c r="AV193" i="1"/>
  <c r="AV194" i="1"/>
  <c r="AV195" i="1"/>
  <c r="AV196" i="1"/>
  <c r="AV197" i="1"/>
  <c r="AV198" i="1"/>
  <c r="BL3" i="1"/>
  <c r="BL4" i="1"/>
  <c r="BL5" i="1"/>
  <c r="BL6" i="1"/>
  <c r="BL7" i="1"/>
  <c r="BL8" i="1"/>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1" i="1"/>
  <c r="BL112" i="1"/>
  <c r="BL113" i="1"/>
  <c r="BL114" i="1"/>
  <c r="BL115" i="1"/>
  <c r="BL116" i="1"/>
  <c r="BL117" i="1"/>
  <c r="BL118" i="1"/>
  <c r="BL119" i="1"/>
  <c r="BL120" i="1"/>
  <c r="BL121" i="1"/>
  <c r="BL122" i="1"/>
  <c r="BL123" i="1"/>
  <c r="BL124" i="1"/>
  <c r="BL125" i="1"/>
  <c r="BL126" i="1"/>
  <c r="BL127" i="1"/>
  <c r="BL128" i="1"/>
  <c r="BL129" i="1"/>
  <c r="BL130" i="1"/>
  <c r="BL131" i="1"/>
  <c r="BL132" i="1"/>
  <c r="BL133" i="1"/>
  <c r="BL134" i="1"/>
  <c r="BL135" i="1"/>
  <c r="BL136" i="1"/>
  <c r="BL137" i="1"/>
  <c r="BL138" i="1"/>
  <c r="BL139" i="1"/>
  <c r="BL140" i="1"/>
  <c r="BL141" i="1"/>
  <c r="BL142" i="1"/>
  <c r="BL143" i="1"/>
  <c r="BL144" i="1"/>
  <c r="BL145" i="1"/>
  <c r="BL146" i="1"/>
  <c r="BL147" i="1"/>
  <c r="BL148" i="1"/>
  <c r="BL149" i="1"/>
  <c r="BL150" i="1"/>
  <c r="BL151" i="1"/>
  <c r="BL152" i="1"/>
  <c r="BL153" i="1"/>
  <c r="BL154" i="1"/>
  <c r="BL155" i="1"/>
  <c r="BL156" i="1"/>
  <c r="BL157" i="1"/>
  <c r="BL158" i="1"/>
  <c r="BL159" i="1"/>
  <c r="BL160" i="1"/>
  <c r="BL161" i="1"/>
  <c r="BL162" i="1"/>
  <c r="BL163" i="1"/>
  <c r="BL164" i="1"/>
  <c r="BL165" i="1"/>
  <c r="BL166" i="1"/>
  <c r="BL167" i="1"/>
  <c r="BL168" i="1"/>
  <c r="BL169" i="1"/>
  <c r="BL170" i="1"/>
  <c r="BL171" i="1"/>
  <c r="BL172" i="1"/>
  <c r="BL173" i="1"/>
  <c r="BL174" i="1"/>
  <c r="BL175" i="1"/>
  <c r="BL176" i="1"/>
  <c r="BL177" i="1"/>
  <c r="BL178" i="1"/>
  <c r="BL179" i="1"/>
  <c r="BL180" i="1"/>
  <c r="BL181" i="1"/>
  <c r="BL182" i="1"/>
  <c r="BL183" i="1"/>
  <c r="BL184" i="1"/>
  <c r="BL185" i="1"/>
  <c r="BL186" i="1"/>
  <c r="BL187" i="1"/>
  <c r="BL188" i="1"/>
  <c r="BL189" i="1"/>
  <c r="BL190" i="1"/>
  <c r="BL191" i="1"/>
  <c r="BL192" i="1"/>
  <c r="BL193" i="1"/>
  <c r="BL194" i="1"/>
  <c r="BL195" i="1"/>
  <c r="BL196" i="1"/>
  <c r="BL197" i="1"/>
  <c r="BL198" i="1"/>
  <c r="BL2"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E22" i="3" l="1"/>
  <c r="E17" i="3"/>
  <c r="E16" i="3"/>
  <c r="E21" i="3"/>
  <c r="E19" i="3"/>
  <c r="E18" i="3"/>
  <c r="E14" i="3"/>
  <c r="E12" i="3"/>
  <c r="D127" i="3"/>
  <c r="D124" i="3"/>
  <c r="D6" i="3"/>
  <c r="E3" i="3" s="1"/>
  <c r="D41" i="3"/>
  <c r="E39" i="3" s="1"/>
  <c r="D125" i="3"/>
  <c r="D126" i="3"/>
  <c r="D48" i="3"/>
  <c r="E43" i="3" s="1"/>
  <c r="D38" i="3"/>
  <c r="E37" i="3" s="1"/>
  <c r="D34" i="3"/>
  <c r="E32" i="3" s="1"/>
  <c r="D31" i="3"/>
  <c r="E29" i="3" s="1"/>
  <c r="D28" i="3"/>
  <c r="E24" i="3" s="1"/>
  <c r="D11" i="3"/>
  <c r="E7" i="3" s="1"/>
  <c r="AV2" i="1"/>
  <c r="AW2" i="1"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BH3" i="1"/>
  <c r="BI3" i="1" s="1"/>
  <c r="BH4" i="1"/>
  <c r="BI4" i="1" s="1"/>
  <c r="BH5" i="1"/>
  <c r="BI5" i="1" s="1"/>
  <c r="BH6" i="1"/>
  <c r="BI6" i="1" s="1"/>
  <c r="BH7" i="1"/>
  <c r="BI7" i="1" s="1"/>
  <c r="BH8" i="1"/>
  <c r="BI8" i="1" s="1"/>
  <c r="BH9" i="1"/>
  <c r="BI9" i="1" s="1"/>
  <c r="BH10" i="1"/>
  <c r="BI10" i="1" s="1"/>
  <c r="BH11" i="1"/>
  <c r="BI11" i="1" s="1"/>
  <c r="BH12" i="1"/>
  <c r="BI12" i="1" s="1"/>
  <c r="BH13" i="1"/>
  <c r="BI13" i="1" s="1"/>
  <c r="BH14" i="1"/>
  <c r="BI14" i="1" s="1"/>
  <c r="BH15" i="1"/>
  <c r="BI15" i="1" s="1"/>
  <c r="BH16" i="1"/>
  <c r="BI16" i="1" s="1"/>
  <c r="BH17" i="1"/>
  <c r="BI17" i="1" s="1"/>
  <c r="BH18" i="1"/>
  <c r="BI18" i="1" s="1"/>
  <c r="BH19" i="1"/>
  <c r="BI19" i="1" s="1"/>
  <c r="BH20" i="1"/>
  <c r="BI20" i="1" s="1"/>
  <c r="BH21" i="1"/>
  <c r="BI21" i="1" s="1"/>
  <c r="BH22" i="1"/>
  <c r="BI22" i="1" s="1"/>
  <c r="BH23" i="1"/>
  <c r="BI23" i="1" s="1"/>
  <c r="BH24" i="1"/>
  <c r="BI24" i="1" s="1"/>
  <c r="BH25" i="1"/>
  <c r="BI25" i="1" s="1"/>
  <c r="BH26" i="1"/>
  <c r="BI26" i="1" s="1"/>
  <c r="BH27" i="1"/>
  <c r="BI27" i="1" s="1"/>
  <c r="BH28" i="1"/>
  <c r="BI28" i="1" s="1"/>
  <c r="BH29" i="1"/>
  <c r="BI29" i="1" s="1"/>
  <c r="BH30" i="1"/>
  <c r="BI30" i="1" s="1"/>
  <c r="BH31" i="1"/>
  <c r="BI31" i="1" s="1"/>
  <c r="BH32" i="1"/>
  <c r="BI32" i="1" s="1"/>
  <c r="BH33" i="1"/>
  <c r="BI33" i="1" s="1"/>
  <c r="BH34" i="1"/>
  <c r="BI34" i="1" s="1"/>
  <c r="BH35" i="1"/>
  <c r="BI35" i="1" s="1"/>
  <c r="BH36" i="1"/>
  <c r="BI36" i="1" s="1"/>
  <c r="BH37" i="1"/>
  <c r="BI37" i="1" s="1"/>
  <c r="BH38" i="1"/>
  <c r="BI38" i="1" s="1"/>
  <c r="BH39" i="1"/>
  <c r="BI39" i="1" s="1"/>
  <c r="BH40" i="1"/>
  <c r="BI40" i="1" s="1"/>
  <c r="BH41" i="1"/>
  <c r="BI41" i="1" s="1"/>
  <c r="BH42" i="1"/>
  <c r="BI42" i="1" s="1"/>
  <c r="BH43" i="1"/>
  <c r="BI43" i="1" s="1"/>
  <c r="BH44" i="1"/>
  <c r="BI44" i="1" s="1"/>
  <c r="BH45" i="1"/>
  <c r="BI45" i="1" s="1"/>
  <c r="BH46" i="1"/>
  <c r="BI46" i="1" s="1"/>
  <c r="BH47" i="1"/>
  <c r="BI47" i="1" s="1"/>
  <c r="BH48" i="1"/>
  <c r="BI48" i="1" s="1"/>
  <c r="BH49" i="1"/>
  <c r="BI49" i="1" s="1"/>
  <c r="BH50" i="1"/>
  <c r="BI50" i="1" s="1"/>
  <c r="BH51" i="1"/>
  <c r="BI51" i="1" s="1"/>
  <c r="BH52" i="1"/>
  <c r="BI52" i="1" s="1"/>
  <c r="BH53" i="1"/>
  <c r="BI53" i="1" s="1"/>
  <c r="BH54" i="1"/>
  <c r="BI54" i="1" s="1"/>
  <c r="BH55" i="1"/>
  <c r="BI55" i="1" s="1"/>
  <c r="BH56" i="1"/>
  <c r="BI56" i="1" s="1"/>
  <c r="BH57" i="1"/>
  <c r="BI57" i="1" s="1"/>
  <c r="BH58" i="1"/>
  <c r="BI58" i="1" s="1"/>
  <c r="BH59" i="1"/>
  <c r="BI59" i="1" s="1"/>
  <c r="BH60" i="1"/>
  <c r="BI60" i="1" s="1"/>
  <c r="BH61" i="1"/>
  <c r="BI61" i="1" s="1"/>
  <c r="BH62" i="1"/>
  <c r="BI62" i="1" s="1"/>
  <c r="BH63" i="1"/>
  <c r="BI63" i="1" s="1"/>
  <c r="BH64" i="1"/>
  <c r="BI64" i="1" s="1"/>
  <c r="BH65" i="1"/>
  <c r="BI65" i="1" s="1"/>
  <c r="BH66" i="1"/>
  <c r="BI66" i="1" s="1"/>
  <c r="BH67" i="1"/>
  <c r="BI67" i="1" s="1"/>
  <c r="BH68" i="1"/>
  <c r="BI68" i="1" s="1"/>
  <c r="BH69" i="1"/>
  <c r="BI69" i="1" s="1"/>
  <c r="BH70" i="1"/>
  <c r="BI70" i="1" s="1"/>
  <c r="BH71" i="1"/>
  <c r="BI71" i="1" s="1"/>
  <c r="BH72" i="1"/>
  <c r="BI72" i="1" s="1"/>
  <c r="BH73" i="1"/>
  <c r="BI73" i="1" s="1"/>
  <c r="BH74" i="1"/>
  <c r="BI74" i="1" s="1"/>
  <c r="BH75" i="1"/>
  <c r="BI75" i="1" s="1"/>
  <c r="BH76" i="1"/>
  <c r="BI76" i="1" s="1"/>
  <c r="BH77" i="1"/>
  <c r="BI77" i="1" s="1"/>
  <c r="BH78" i="1"/>
  <c r="BI78" i="1" s="1"/>
  <c r="BH79" i="1"/>
  <c r="BI79" i="1" s="1"/>
  <c r="BH80" i="1"/>
  <c r="BI80" i="1" s="1"/>
  <c r="BH81" i="1"/>
  <c r="BI81" i="1" s="1"/>
  <c r="BH82" i="1"/>
  <c r="BI82" i="1" s="1"/>
  <c r="BH83" i="1"/>
  <c r="BI83" i="1" s="1"/>
  <c r="BH84" i="1"/>
  <c r="BI84" i="1" s="1"/>
  <c r="BH85" i="1"/>
  <c r="BI85" i="1" s="1"/>
  <c r="BH86" i="1"/>
  <c r="BI86" i="1" s="1"/>
  <c r="BH87" i="1"/>
  <c r="BI87" i="1" s="1"/>
  <c r="BH88" i="1"/>
  <c r="BI88" i="1" s="1"/>
  <c r="BH89" i="1"/>
  <c r="BI89" i="1" s="1"/>
  <c r="BH90" i="1"/>
  <c r="BI90" i="1" s="1"/>
  <c r="BH91" i="1"/>
  <c r="BI91" i="1" s="1"/>
  <c r="BH92" i="1"/>
  <c r="BI92" i="1" s="1"/>
  <c r="BH93" i="1"/>
  <c r="BI93" i="1" s="1"/>
  <c r="BH94" i="1"/>
  <c r="BI94" i="1" s="1"/>
  <c r="BH95" i="1"/>
  <c r="BI95" i="1" s="1"/>
  <c r="BH96" i="1"/>
  <c r="BI96" i="1" s="1"/>
  <c r="BH97" i="1"/>
  <c r="BI97" i="1" s="1"/>
  <c r="BH98" i="1"/>
  <c r="BI98" i="1" s="1"/>
  <c r="BH99" i="1"/>
  <c r="BI99" i="1" s="1"/>
  <c r="BH100" i="1"/>
  <c r="BI100" i="1" s="1"/>
  <c r="BH101" i="1"/>
  <c r="BI101" i="1" s="1"/>
  <c r="BH102" i="1"/>
  <c r="BI102" i="1" s="1"/>
  <c r="BH103" i="1"/>
  <c r="BI103" i="1" s="1"/>
  <c r="BH104" i="1"/>
  <c r="BI104" i="1" s="1"/>
  <c r="BH105" i="1"/>
  <c r="BI105" i="1" s="1"/>
  <c r="BH106" i="1"/>
  <c r="BI106" i="1" s="1"/>
  <c r="BH107" i="1"/>
  <c r="BI107" i="1" s="1"/>
  <c r="BH108" i="1"/>
  <c r="BI108" i="1" s="1"/>
  <c r="BH109" i="1"/>
  <c r="BI109" i="1" s="1"/>
  <c r="BH110" i="1"/>
  <c r="BI110" i="1" s="1"/>
  <c r="BH111" i="1"/>
  <c r="BI111" i="1" s="1"/>
  <c r="BH112" i="1"/>
  <c r="BI112" i="1" s="1"/>
  <c r="BH113" i="1"/>
  <c r="BI113" i="1" s="1"/>
  <c r="BH114" i="1"/>
  <c r="BI114" i="1" s="1"/>
  <c r="BH115" i="1"/>
  <c r="BI115" i="1" s="1"/>
  <c r="BH116" i="1"/>
  <c r="BI116" i="1" s="1"/>
  <c r="BH117" i="1"/>
  <c r="BI117" i="1" s="1"/>
  <c r="BH118" i="1"/>
  <c r="BI118" i="1" s="1"/>
  <c r="BH119" i="1"/>
  <c r="BI119" i="1" s="1"/>
  <c r="BH120" i="1"/>
  <c r="BI120" i="1" s="1"/>
  <c r="BH121" i="1"/>
  <c r="BI121" i="1" s="1"/>
  <c r="BH122" i="1"/>
  <c r="BI122" i="1" s="1"/>
  <c r="BH123" i="1"/>
  <c r="BI123" i="1" s="1"/>
  <c r="BH124" i="1"/>
  <c r="BI124" i="1" s="1"/>
  <c r="BH125" i="1"/>
  <c r="BI125" i="1" s="1"/>
  <c r="BH126" i="1"/>
  <c r="BI126" i="1" s="1"/>
  <c r="BH127" i="1"/>
  <c r="BI127" i="1" s="1"/>
  <c r="BH128" i="1"/>
  <c r="BI128" i="1" s="1"/>
  <c r="BH129" i="1"/>
  <c r="BI129" i="1" s="1"/>
  <c r="BH130" i="1"/>
  <c r="BI130" i="1" s="1"/>
  <c r="BH131" i="1"/>
  <c r="BI131" i="1" s="1"/>
  <c r="BH132" i="1"/>
  <c r="BI132" i="1" s="1"/>
  <c r="BH133" i="1"/>
  <c r="BI133" i="1" s="1"/>
  <c r="BH134" i="1"/>
  <c r="BI134" i="1" s="1"/>
  <c r="BH135" i="1"/>
  <c r="BI135" i="1" s="1"/>
  <c r="BH136" i="1"/>
  <c r="BI136" i="1" s="1"/>
  <c r="BH137" i="1"/>
  <c r="BI137" i="1" s="1"/>
  <c r="BH138" i="1"/>
  <c r="BI138" i="1" s="1"/>
  <c r="BH139" i="1"/>
  <c r="BI139" i="1" s="1"/>
  <c r="BH140" i="1"/>
  <c r="BI140" i="1" s="1"/>
  <c r="BH141" i="1"/>
  <c r="BI141" i="1" s="1"/>
  <c r="BH142" i="1"/>
  <c r="BI142" i="1" s="1"/>
  <c r="BH143" i="1"/>
  <c r="BI143" i="1" s="1"/>
  <c r="BH144" i="1"/>
  <c r="BI144" i="1" s="1"/>
  <c r="BH145" i="1"/>
  <c r="BI145" i="1" s="1"/>
  <c r="BH146" i="1"/>
  <c r="BI146" i="1" s="1"/>
  <c r="BH147" i="1"/>
  <c r="BI147" i="1" s="1"/>
  <c r="BH148" i="1"/>
  <c r="BI148" i="1" s="1"/>
  <c r="BH149" i="1"/>
  <c r="BI149" i="1" s="1"/>
  <c r="BH150" i="1"/>
  <c r="BI150" i="1" s="1"/>
  <c r="BH151" i="1"/>
  <c r="BI151" i="1" s="1"/>
  <c r="BH152" i="1"/>
  <c r="BI152" i="1" s="1"/>
  <c r="BH153" i="1"/>
  <c r="BI153" i="1" s="1"/>
  <c r="BH154" i="1"/>
  <c r="BI154" i="1" s="1"/>
  <c r="BH155" i="1"/>
  <c r="BI155" i="1" s="1"/>
  <c r="BH156" i="1"/>
  <c r="BI156" i="1" s="1"/>
  <c r="BH157" i="1"/>
  <c r="BI157" i="1" s="1"/>
  <c r="BH158" i="1"/>
  <c r="BI158" i="1" s="1"/>
  <c r="BH159" i="1"/>
  <c r="BI159" i="1" s="1"/>
  <c r="BH160" i="1"/>
  <c r="BI160" i="1" s="1"/>
  <c r="BH161" i="1"/>
  <c r="BI161" i="1" s="1"/>
  <c r="BH162" i="1"/>
  <c r="BI162" i="1" s="1"/>
  <c r="BH163" i="1"/>
  <c r="BI163" i="1" s="1"/>
  <c r="BH164" i="1"/>
  <c r="BI164" i="1" s="1"/>
  <c r="BH165" i="1"/>
  <c r="BI165" i="1" s="1"/>
  <c r="BH166" i="1"/>
  <c r="BI166" i="1" s="1"/>
  <c r="BH167" i="1"/>
  <c r="BI167" i="1" s="1"/>
  <c r="BH168" i="1"/>
  <c r="BI168" i="1" s="1"/>
  <c r="BH169" i="1"/>
  <c r="BI169" i="1" s="1"/>
  <c r="BH170" i="1"/>
  <c r="BI170" i="1" s="1"/>
  <c r="BH171" i="1"/>
  <c r="BI171" i="1" s="1"/>
  <c r="BH172" i="1"/>
  <c r="BI172" i="1" s="1"/>
  <c r="BH173" i="1"/>
  <c r="BI173" i="1" s="1"/>
  <c r="BH174" i="1"/>
  <c r="BI174" i="1" s="1"/>
  <c r="BH175" i="1"/>
  <c r="BI175" i="1" s="1"/>
  <c r="BH176" i="1"/>
  <c r="BI176" i="1" s="1"/>
  <c r="BH177" i="1"/>
  <c r="BI177" i="1" s="1"/>
  <c r="BH178" i="1"/>
  <c r="BI178" i="1" s="1"/>
  <c r="BH179" i="1"/>
  <c r="BI179" i="1" s="1"/>
  <c r="BH180" i="1"/>
  <c r="BI180" i="1" s="1"/>
  <c r="BH181" i="1"/>
  <c r="BI181" i="1" s="1"/>
  <c r="BH182" i="1"/>
  <c r="BI182" i="1" s="1"/>
  <c r="BH183" i="1"/>
  <c r="BI183" i="1" s="1"/>
  <c r="BH184" i="1"/>
  <c r="BI184" i="1" s="1"/>
  <c r="BH185" i="1"/>
  <c r="BI185" i="1" s="1"/>
  <c r="BH186" i="1"/>
  <c r="BI186" i="1" s="1"/>
  <c r="BH187" i="1"/>
  <c r="BI187" i="1" s="1"/>
  <c r="BH188" i="1"/>
  <c r="BI188" i="1" s="1"/>
  <c r="BH189" i="1"/>
  <c r="BI189" i="1" s="1"/>
  <c r="BH190" i="1"/>
  <c r="BI190" i="1" s="1"/>
  <c r="BH191" i="1"/>
  <c r="BI191" i="1" s="1"/>
  <c r="BH192" i="1"/>
  <c r="BI192" i="1" s="1"/>
  <c r="BH193" i="1"/>
  <c r="BI193" i="1" s="1"/>
  <c r="BH194" i="1"/>
  <c r="BI194" i="1" s="1"/>
  <c r="BH195" i="1"/>
  <c r="BI195" i="1" s="1"/>
  <c r="BH196" i="1"/>
  <c r="BI196" i="1" s="1"/>
  <c r="BH197" i="1"/>
  <c r="BI197" i="1" s="1"/>
  <c r="BH198" i="1"/>
  <c r="BI198" i="1" s="1"/>
  <c r="BE3" i="1"/>
  <c r="BF3" i="1" s="1"/>
  <c r="BE4" i="1"/>
  <c r="BF4" i="1" s="1"/>
  <c r="BE5" i="1"/>
  <c r="BF5" i="1" s="1"/>
  <c r="BE6" i="1"/>
  <c r="BF6" i="1" s="1"/>
  <c r="BE7" i="1"/>
  <c r="BF7" i="1" s="1"/>
  <c r="BE8" i="1"/>
  <c r="BF8" i="1" s="1"/>
  <c r="BE9" i="1"/>
  <c r="BF9" i="1" s="1"/>
  <c r="BE10" i="1"/>
  <c r="BF10" i="1" s="1"/>
  <c r="BE11" i="1"/>
  <c r="BF11" i="1" s="1"/>
  <c r="BE12" i="1"/>
  <c r="BF12" i="1" s="1"/>
  <c r="BE13" i="1"/>
  <c r="BF13" i="1" s="1"/>
  <c r="BE14" i="1"/>
  <c r="BF14" i="1" s="1"/>
  <c r="BE15" i="1"/>
  <c r="BF15" i="1" s="1"/>
  <c r="BE16" i="1"/>
  <c r="BF16" i="1" s="1"/>
  <c r="BE17" i="1"/>
  <c r="BF17" i="1" s="1"/>
  <c r="BE18" i="1"/>
  <c r="BF18" i="1" s="1"/>
  <c r="BE19" i="1"/>
  <c r="BF19" i="1" s="1"/>
  <c r="BE20" i="1"/>
  <c r="BF20" i="1" s="1"/>
  <c r="BE21" i="1"/>
  <c r="BF21" i="1" s="1"/>
  <c r="BE22" i="1"/>
  <c r="BF22" i="1" s="1"/>
  <c r="BE23" i="1"/>
  <c r="BF23" i="1" s="1"/>
  <c r="BE24" i="1"/>
  <c r="BF24" i="1" s="1"/>
  <c r="BE25" i="1"/>
  <c r="BF25" i="1" s="1"/>
  <c r="BE26" i="1"/>
  <c r="BF26" i="1" s="1"/>
  <c r="BE27" i="1"/>
  <c r="BF27" i="1" s="1"/>
  <c r="BE28" i="1"/>
  <c r="BF28" i="1" s="1"/>
  <c r="BE29" i="1"/>
  <c r="BF29" i="1" s="1"/>
  <c r="BE30" i="1"/>
  <c r="BF30" i="1" s="1"/>
  <c r="BE31" i="1"/>
  <c r="BF31" i="1" s="1"/>
  <c r="BE32" i="1"/>
  <c r="BF32" i="1" s="1"/>
  <c r="BE33" i="1"/>
  <c r="BF33" i="1" s="1"/>
  <c r="BE34" i="1"/>
  <c r="BF34" i="1" s="1"/>
  <c r="BE35" i="1"/>
  <c r="BF35" i="1" s="1"/>
  <c r="BE36" i="1"/>
  <c r="BF36" i="1" s="1"/>
  <c r="BE37" i="1"/>
  <c r="BF37" i="1" s="1"/>
  <c r="BE38" i="1"/>
  <c r="BF38" i="1" s="1"/>
  <c r="BE39" i="1"/>
  <c r="BF39" i="1" s="1"/>
  <c r="BE40" i="1"/>
  <c r="BF40" i="1" s="1"/>
  <c r="BE41" i="1"/>
  <c r="BF41" i="1" s="1"/>
  <c r="BE42" i="1"/>
  <c r="BF42" i="1" s="1"/>
  <c r="BE43" i="1"/>
  <c r="BF43" i="1" s="1"/>
  <c r="BE44" i="1"/>
  <c r="BF44" i="1" s="1"/>
  <c r="BE45" i="1"/>
  <c r="BF45" i="1" s="1"/>
  <c r="BE46" i="1"/>
  <c r="BF46" i="1" s="1"/>
  <c r="BE47" i="1"/>
  <c r="BF47" i="1" s="1"/>
  <c r="BE48" i="1"/>
  <c r="BF48" i="1" s="1"/>
  <c r="BE49" i="1"/>
  <c r="BF49" i="1" s="1"/>
  <c r="BE50" i="1"/>
  <c r="BF50" i="1" s="1"/>
  <c r="BE51" i="1"/>
  <c r="BF51" i="1" s="1"/>
  <c r="BE52" i="1"/>
  <c r="BF52" i="1" s="1"/>
  <c r="BE53" i="1"/>
  <c r="BF53" i="1" s="1"/>
  <c r="BE54" i="1"/>
  <c r="BF54" i="1" s="1"/>
  <c r="BE55" i="1"/>
  <c r="BF55" i="1" s="1"/>
  <c r="BE56" i="1"/>
  <c r="BF56" i="1" s="1"/>
  <c r="BE57" i="1"/>
  <c r="BF57" i="1" s="1"/>
  <c r="BE58" i="1"/>
  <c r="BF58" i="1" s="1"/>
  <c r="BE59" i="1"/>
  <c r="BF59" i="1" s="1"/>
  <c r="BE60" i="1"/>
  <c r="BF60" i="1" s="1"/>
  <c r="BE61" i="1"/>
  <c r="BF61" i="1" s="1"/>
  <c r="BE62" i="1"/>
  <c r="BF62" i="1" s="1"/>
  <c r="BE63" i="1"/>
  <c r="BF63" i="1" s="1"/>
  <c r="BE64" i="1"/>
  <c r="BF64" i="1" s="1"/>
  <c r="BE65" i="1"/>
  <c r="BF65" i="1" s="1"/>
  <c r="BE66" i="1"/>
  <c r="BF66" i="1" s="1"/>
  <c r="BE67" i="1"/>
  <c r="BF67" i="1" s="1"/>
  <c r="BE68" i="1"/>
  <c r="BF68" i="1" s="1"/>
  <c r="BE69" i="1"/>
  <c r="BF69" i="1" s="1"/>
  <c r="BE70" i="1"/>
  <c r="BF70" i="1" s="1"/>
  <c r="BE71" i="1"/>
  <c r="BF71" i="1" s="1"/>
  <c r="BE72" i="1"/>
  <c r="BF72" i="1" s="1"/>
  <c r="BE73" i="1"/>
  <c r="BF73" i="1" s="1"/>
  <c r="BE74" i="1"/>
  <c r="BF74" i="1" s="1"/>
  <c r="BE75" i="1"/>
  <c r="BF75" i="1" s="1"/>
  <c r="BE76" i="1"/>
  <c r="BF76" i="1" s="1"/>
  <c r="BE77" i="1"/>
  <c r="BF77" i="1" s="1"/>
  <c r="BE78" i="1"/>
  <c r="BF78" i="1" s="1"/>
  <c r="BE79" i="1"/>
  <c r="BF79" i="1" s="1"/>
  <c r="BE80" i="1"/>
  <c r="BF80" i="1" s="1"/>
  <c r="BE81" i="1"/>
  <c r="BF81" i="1" s="1"/>
  <c r="BE82" i="1"/>
  <c r="BF82" i="1" s="1"/>
  <c r="BE83" i="1"/>
  <c r="BF83" i="1" s="1"/>
  <c r="BE84" i="1"/>
  <c r="BF84" i="1" s="1"/>
  <c r="BE85" i="1"/>
  <c r="BF85" i="1" s="1"/>
  <c r="BE86" i="1"/>
  <c r="BF86" i="1" s="1"/>
  <c r="BE87" i="1"/>
  <c r="BF87" i="1" s="1"/>
  <c r="BE88" i="1"/>
  <c r="BF88" i="1" s="1"/>
  <c r="BE89" i="1"/>
  <c r="BF89" i="1" s="1"/>
  <c r="BE90" i="1"/>
  <c r="BF90" i="1" s="1"/>
  <c r="BE91" i="1"/>
  <c r="BF91" i="1" s="1"/>
  <c r="BE92" i="1"/>
  <c r="BF92" i="1" s="1"/>
  <c r="BE93" i="1"/>
  <c r="BF93" i="1" s="1"/>
  <c r="BE94" i="1"/>
  <c r="BF94" i="1" s="1"/>
  <c r="BE95" i="1"/>
  <c r="BF95" i="1" s="1"/>
  <c r="BE96" i="1"/>
  <c r="BF96" i="1" s="1"/>
  <c r="BE97" i="1"/>
  <c r="BF97" i="1" s="1"/>
  <c r="BE98" i="1"/>
  <c r="BF98" i="1" s="1"/>
  <c r="BE99" i="1"/>
  <c r="BF99" i="1" s="1"/>
  <c r="BE100" i="1"/>
  <c r="BF100" i="1" s="1"/>
  <c r="BE101" i="1"/>
  <c r="BF101" i="1" s="1"/>
  <c r="BE102" i="1"/>
  <c r="BF102" i="1" s="1"/>
  <c r="BE103" i="1"/>
  <c r="BF103" i="1" s="1"/>
  <c r="BE104" i="1"/>
  <c r="BF104" i="1" s="1"/>
  <c r="BE105" i="1"/>
  <c r="BF105" i="1" s="1"/>
  <c r="BE106" i="1"/>
  <c r="BF106" i="1" s="1"/>
  <c r="BE107" i="1"/>
  <c r="BF107" i="1" s="1"/>
  <c r="BE108" i="1"/>
  <c r="BF108" i="1" s="1"/>
  <c r="BE109" i="1"/>
  <c r="BF109" i="1" s="1"/>
  <c r="BE110" i="1"/>
  <c r="BF110" i="1" s="1"/>
  <c r="BE111" i="1"/>
  <c r="BF111" i="1" s="1"/>
  <c r="BE112" i="1"/>
  <c r="BF112" i="1" s="1"/>
  <c r="BE113" i="1"/>
  <c r="BF113" i="1" s="1"/>
  <c r="BE114" i="1"/>
  <c r="BF114" i="1" s="1"/>
  <c r="BE115" i="1"/>
  <c r="BF115" i="1" s="1"/>
  <c r="BE116" i="1"/>
  <c r="BF116" i="1" s="1"/>
  <c r="BE117" i="1"/>
  <c r="BF117" i="1" s="1"/>
  <c r="BE118" i="1"/>
  <c r="BF118" i="1" s="1"/>
  <c r="BE119" i="1"/>
  <c r="BF119" i="1" s="1"/>
  <c r="BE120" i="1"/>
  <c r="BF120" i="1" s="1"/>
  <c r="BE121" i="1"/>
  <c r="BF121" i="1" s="1"/>
  <c r="BE122" i="1"/>
  <c r="BF122" i="1" s="1"/>
  <c r="BE123" i="1"/>
  <c r="BF123" i="1" s="1"/>
  <c r="BE124" i="1"/>
  <c r="BF124" i="1" s="1"/>
  <c r="BE125" i="1"/>
  <c r="BF125" i="1" s="1"/>
  <c r="BE126" i="1"/>
  <c r="BF126" i="1" s="1"/>
  <c r="BE127" i="1"/>
  <c r="BF127" i="1" s="1"/>
  <c r="BE128" i="1"/>
  <c r="BF128" i="1" s="1"/>
  <c r="BE129" i="1"/>
  <c r="BF129" i="1" s="1"/>
  <c r="BE130" i="1"/>
  <c r="BF130" i="1" s="1"/>
  <c r="BE131" i="1"/>
  <c r="BF131" i="1" s="1"/>
  <c r="BE132" i="1"/>
  <c r="BF132" i="1" s="1"/>
  <c r="BE133" i="1"/>
  <c r="BF133" i="1" s="1"/>
  <c r="BE134" i="1"/>
  <c r="BF134" i="1" s="1"/>
  <c r="BE135" i="1"/>
  <c r="BF135" i="1" s="1"/>
  <c r="BE136" i="1"/>
  <c r="BF136" i="1" s="1"/>
  <c r="BE137" i="1"/>
  <c r="BF137" i="1" s="1"/>
  <c r="BE138" i="1"/>
  <c r="BF138" i="1" s="1"/>
  <c r="BE139" i="1"/>
  <c r="BF139" i="1" s="1"/>
  <c r="BE140" i="1"/>
  <c r="BF140" i="1" s="1"/>
  <c r="BE141" i="1"/>
  <c r="BF141" i="1" s="1"/>
  <c r="BE142" i="1"/>
  <c r="BF142" i="1" s="1"/>
  <c r="BE143" i="1"/>
  <c r="BF143" i="1" s="1"/>
  <c r="BE144" i="1"/>
  <c r="BF144" i="1" s="1"/>
  <c r="BE145" i="1"/>
  <c r="BF145" i="1" s="1"/>
  <c r="BE146" i="1"/>
  <c r="BF146" i="1" s="1"/>
  <c r="BE147" i="1"/>
  <c r="BF147" i="1" s="1"/>
  <c r="BE148" i="1"/>
  <c r="BF148" i="1" s="1"/>
  <c r="BE149" i="1"/>
  <c r="BF149" i="1" s="1"/>
  <c r="BE150" i="1"/>
  <c r="BF150" i="1" s="1"/>
  <c r="BE151" i="1"/>
  <c r="BF151" i="1" s="1"/>
  <c r="BE152" i="1"/>
  <c r="BF152" i="1" s="1"/>
  <c r="BE153" i="1"/>
  <c r="BF153" i="1" s="1"/>
  <c r="BE154" i="1"/>
  <c r="BF154" i="1" s="1"/>
  <c r="BE155" i="1"/>
  <c r="BF155" i="1" s="1"/>
  <c r="BE156" i="1"/>
  <c r="BF156" i="1" s="1"/>
  <c r="BE157" i="1"/>
  <c r="BF157" i="1" s="1"/>
  <c r="BE158" i="1"/>
  <c r="BF158" i="1" s="1"/>
  <c r="BE159" i="1"/>
  <c r="BF159" i="1" s="1"/>
  <c r="BE160" i="1"/>
  <c r="BF160" i="1" s="1"/>
  <c r="BE161" i="1"/>
  <c r="BF161" i="1" s="1"/>
  <c r="BE162" i="1"/>
  <c r="BF162" i="1" s="1"/>
  <c r="BE163" i="1"/>
  <c r="BF163" i="1" s="1"/>
  <c r="BE164" i="1"/>
  <c r="BF164" i="1" s="1"/>
  <c r="BE165" i="1"/>
  <c r="BF165" i="1" s="1"/>
  <c r="BE166" i="1"/>
  <c r="BF166" i="1" s="1"/>
  <c r="BE167" i="1"/>
  <c r="BF167" i="1" s="1"/>
  <c r="BE168" i="1"/>
  <c r="BF168" i="1" s="1"/>
  <c r="BE169" i="1"/>
  <c r="BF169" i="1" s="1"/>
  <c r="BE170" i="1"/>
  <c r="BF170" i="1" s="1"/>
  <c r="BE171" i="1"/>
  <c r="BF171" i="1" s="1"/>
  <c r="BE172" i="1"/>
  <c r="BF172" i="1" s="1"/>
  <c r="BE173" i="1"/>
  <c r="BF173" i="1" s="1"/>
  <c r="BE174" i="1"/>
  <c r="BF174" i="1" s="1"/>
  <c r="BE175" i="1"/>
  <c r="BF175" i="1" s="1"/>
  <c r="BE176" i="1"/>
  <c r="BF176" i="1" s="1"/>
  <c r="BE177" i="1"/>
  <c r="BF177" i="1" s="1"/>
  <c r="BE178" i="1"/>
  <c r="BF178" i="1" s="1"/>
  <c r="BE179" i="1"/>
  <c r="BF179" i="1" s="1"/>
  <c r="BE180" i="1"/>
  <c r="BF180" i="1" s="1"/>
  <c r="BE181" i="1"/>
  <c r="BF181" i="1" s="1"/>
  <c r="BE182" i="1"/>
  <c r="BF182" i="1" s="1"/>
  <c r="BE183" i="1"/>
  <c r="BF183" i="1" s="1"/>
  <c r="BE184" i="1"/>
  <c r="BF184" i="1" s="1"/>
  <c r="BE185" i="1"/>
  <c r="BF185" i="1" s="1"/>
  <c r="BE186" i="1"/>
  <c r="BF186" i="1" s="1"/>
  <c r="BE187" i="1"/>
  <c r="BF187" i="1" s="1"/>
  <c r="BE188" i="1"/>
  <c r="BF188" i="1" s="1"/>
  <c r="BE189" i="1"/>
  <c r="BF189" i="1" s="1"/>
  <c r="BE190" i="1"/>
  <c r="BF190" i="1" s="1"/>
  <c r="BE191" i="1"/>
  <c r="BF191" i="1" s="1"/>
  <c r="BE192" i="1"/>
  <c r="BF192" i="1" s="1"/>
  <c r="BE193" i="1"/>
  <c r="BF193" i="1" s="1"/>
  <c r="BE194" i="1"/>
  <c r="BF194" i="1" s="1"/>
  <c r="BE195" i="1"/>
  <c r="BF195" i="1" s="1"/>
  <c r="BE196" i="1"/>
  <c r="BF196" i="1" s="1"/>
  <c r="BE197" i="1"/>
  <c r="BF197" i="1" s="1"/>
  <c r="BE198" i="1"/>
  <c r="BF198" i="1" s="1"/>
  <c r="AN3" i="1"/>
  <c r="AO3" i="1" s="1"/>
  <c r="AN4" i="1"/>
  <c r="AO4" i="1" s="1"/>
  <c r="AN5" i="1"/>
  <c r="AO5" i="1" s="1"/>
  <c r="AN6" i="1"/>
  <c r="AO6" i="1" s="1"/>
  <c r="AN7" i="1"/>
  <c r="AO7" i="1" s="1"/>
  <c r="AN8" i="1"/>
  <c r="AO8" i="1" s="1"/>
  <c r="AN9" i="1"/>
  <c r="AO9" i="1" s="1"/>
  <c r="AN10" i="1"/>
  <c r="AO10" i="1" s="1"/>
  <c r="AN11" i="1"/>
  <c r="AO11" i="1" s="1"/>
  <c r="AN12" i="1"/>
  <c r="AO12" i="1" s="1"/>
  <c r="AN13" i="1"/>
  <c r="AO13" i="1" s="1"/>
  <c r="AN14" i="1"/>
  <c r="AO14" i="1" s="1"/>
  <c r="AN15" i="1"/>
  <c r="AO15" i="1" s="1"/>
  <c r="AN16" i="1"/>
  <c r="AO16" i="1" s="1"/>
  <c r="AN17" i="1"/>
  <c r="AO17" i="1" s="1"/>
  <c r="AN18" i="1"/>
  <c r="AO18" i="1" s="1"/>
  <c r="AN19" i="1"/>
  <c r="AO19" i="1" s="1"/>
  <c r="AN20" i="1"/>
  <c r="AO20" i="1" s="1"/>
  <c r="AN21" i="1"/>
  <c r="AO21" i="1" s="1"/>
  <c r="AN22" i="1"/>
  <c r="AO22" i="1" s="1"/>
  <c r="AN23" i="1"/>
  <c r="AO23" i="1" s="1"/>
  <c r="AN24" i="1"/>
  <c r="AO24" i="1" s="1"/>
  <c r="AN25" i="1"/>
  <c r="AO25" i="1" s="1"/>
  <c r="AN26" i="1"/>
  <c r="AO26" i="1" s="1"/>
  <c r="AN27" i="1"/>
  <c r="AO27" i="1" s="1"/>
  <c r="AN28" i="1"/>
  <c r="AO28" i="1" s="1"/>
  <c r="AN29" i="1"/>
  <c r="AO29" i="1" s="1"/>
  <c r="AN30" i="1"/>
  <c r="AO30" i="1" s="1"/>
  <c r="AN31" i="1"/>
  <c r="AO31" i="1" s="1"/>
  <c r="AN32" i="1"/>
  <c r="AO32" i="1" s="1"/>
  <c r="AN33" i="1"/>
  <c r="AO33" i="1" s="1"/>
  <c r="AN34" i="1"/>
  <c r="AO34" i="1" s="1"/>
  <c r="AN35" i="1"/>
  <c r="AO35" i="1" s="1"/>
  <c r="AN36" i="1"/>
  <c r="AO36" i="1" s="1"/>
  <c r="AN37" i="1"/>
  <c r="AO37" i="1" s="1"/>
  <c r="AN38" i="1"/>
  <c r="AO38" i="1" s="1"/>
  <c r="AN39" i="1"/>
  <c r="AO39" i="1" s="1"/>
  <c r="AN40" i="1"/>
  <c r="AO40" i="1" s="1"/>
  <c r="AN41" i="1"/>
  <c r="AO41" i="1" s="1"/>
  <c r="AN42" i="1"/>
  <c r="AO42" i="1" s="1"/>
  <c r="AN43" i="1"/>
  <c r="AO43" i="1" s="1"/>
  <c r="AN44" i="1"/>
  <c r="AO44" i="1" s="1"/>
  <c r="AN45" i="1"/>
  <c r="AO45" i="1" s="1"/>
  <c r="AN46" i="1"/>
  <c r="AO46" i="1" s="1"/>
  <c r="AN47" i="1"/>
  <c r="AO47" i="1" s="1"/>
  <c r="AN48" i="1"/>
  <c r="AO48" i="1" s="1"/>
  <c r="AN49" i="1"/>
  <c r="AO49" i="1" s="1"/>
  <c r="AN50" i="1"/>
  <c r="AO50" i="1" s="1"/>
  <c r="AN51" i="1"/>
  <c r="AO51" i="1" s="1"/>
  <c r="AN52" i="1"/>
  <c r="AO52" i="1" s="1"/>
  <c r="AN53" i="1"/>
  <c r="AO53" i="1" s="1"/>
  <c r="AN54" i="1"/>
  <c r="AO54" i="1" s="1"/>
  <c r="AN55" i="1"/>
  <c r="AO55" i="1" s="1"/>
  <c r="AN56" i="1"/>
  <c r="AO56" i="1" s="1"/>
  <c r="AN57" i="1"/>
  <c r="AO57" i="1" s="1"/>
  <c r="AN58" i="1"/>
  <c r="AO58" i="1" s="1"/>
  <c r="AN59" i="1"/>
  <c r="AO59" i="1" s="1"/>
  <c r="AN60" i="1"/>
  <c r="AO60" i="1" s="1"/>
  <c r="AN61" i="1"/>
  <c r="AO61" i="1" s="1"/>
  <c r="AN62" i="1"/>
  <c r="AO62" i="1" s="1"/>
  <c r="AN63" i="1"/>
  <c r="AO63" i="1" s="1"/>
  <c r="AN64" i="1"/>
  <c r="AO64" i="1" s="1"/>
  <c r="AN65" i="1"/>
  <c r="AO65" i="1" s="1"/>
  <c r="AN66" i="1"/>
  <c r="AO66" i="1" s="1"/>
  <c r="AN67" i="1"/>
  <c r="AO67" i="1" s="1"/>
  <c r="AN68" i="1"/>
  <c r="AO68" i="1" s="1"/>
  <c r="AN69" i="1"/>
  <c r="AO69" i="1" s="1"/>
  <c r="AN70" i="1"/>
  <c r="AO70" i="1" s="1"/>
  <c r="AN71" i="1"/>
  <c r="AO71" i="1" s="1"/>
  <c r="AN72" i="1"/>
  <c r="AO72" i="1" s="1"/>
  <c r="AN73" i="1"/>
  <c r="AO73" i="1" s="1"/>
  <c r="AN74" i="1"/>
  <c r="AO74" i="1" s="1"/>
  <c r="AN75" i="1"/>
  <c r="AO75" i="1" s="1"/>
  <c r="AN76" i="1"/>
  <c r="AO76" i="1" s="1"/>
  <c r="AN77" i="1"/>
  <c r="AO77" i="1" s="1"/>
  <c r="AN78" i="1"/>
  <c r="AO78" i="1" s="1"/>
  <c r="AN79" i="1"/>
  <c r="AO79" i="1" s="1"/>
  <c r="AN80" i="1"/>
  <c r="AO80" i="1" s="1"/>
  <c r="AN81" i="1"/>
  <c r="AO81" i="1" s="1"/>
  <c r="AN82" i="1"/>
  <c r="AO82" i="1" s="1"/>
  <c r="AN83" i="1"/>
  <c r="AO83" i="1" s="1"/>
  <c r="AN84" i="1"/>
  <c r="AO84" i="1" s="1"/>
  <c r="AN85" i="1"/>
  <c r="AO85" i="1" s="1"/>
  <c r="AN86" i="1"/>
  <c r="AO86" i="1" s="1"/>
  <c r="AN87" i="1"/>
  <c r="AO87" i="1" s="1"/>
  <c r="AN88" i="1"/>
  <c r="AO88" i="1" s="1"/>
  <c r="AN89" i="1"/>
  <c r="AO89" i="1" s="1"/>
  <c r="AN90" i="1"/>
  <c r="AO90" i="1" s="1"/>
  <c r="AN91" i="1"/>
  <c r="AO91" i="1" s="1"/>
  <c r="AN92" i="1"/>
  <c r="AO92" i="1" s="1"/>
  <c r="AN93" i="1"/>
  <c r="AO93" i="1" s="1"/>
  <c r="AN94" i="1"/>
  <c r="AO94" i="1" s="1"/>
  <c r="AN95" i="1"/>
  <c r="AO95" i="1" s="1"/>
  <c r="AN96" i="1"/>
  <c r="AO96" i="1" s="1"/>
  <c r="AN97" i="1"/>
  <c r="AO97" i="1" s="1"/>
  <c r="AN98" i="1"/>
  <c r="AO98" i="1" s="1"/>
  <c r="AN99" i="1"/>
  <c r="AO99" i="1" s="1"/>
  <c r="AN100" i="1"/>
  <c r="AO100" i="1" s="1"/>
  <c r="AN101" i="1"/>
  <c r="AO101" i="1" s="1"/>
  <c r="AN102" i="1"/>
  <c r="AO102" i="1" s="1"/>
  <c r="AN103" i="1"/>
  <c r="AO103" i="1" s="1"/>
  <c r="AN104" i="1"/>
  <c r="AO104" i="1" s="1"/>
  <c r="AN105" i="1"/>
  <c r="AO105" i="1" s="1"/>
  <c r="AN106" i="1"/>
  <c r="AO106" i="1" s="1"/>
  <c r="AN107" i="1"/>
  <c r="AO107" i="1" s="1"/>
  <c r="AN108" i="1"/>
  <c r="AO108" i="1" s="1"/>
  <c r="AN109" i="1"/>
  <c r="AO109" i="1" s="1"/>
  <c r="AN110" i="1"/>
  <c r="AO110" i="1" s="1"/>
  <c r="AN111" i="1"/>
  <c r="AO111" i="1" s="1"/>
  <c r="AN112" i="1"/>
  <c r="AO112" i="1" s="1"/>
  <c r="AN113" i="1"/>
  <c r="AO113" i="1" s="1"/>
  <c r="AN114" i="1"/>
  <c r="AO114" i="1" s="1"/>
  <c r="AN115" i="1"/>
  <c r="AO115" i="1" s="1"/>
  <c r="AN116" i="1"/>
  <c r="AO116" i="1" s="1"/>
  <c r="AN117" i="1"/>
  <c r="AO117" i="1" s="1"/>
  <c r="AN118" i="1"/>
  <c r="AO118" i="1" s="1"/>
  <c r="AN119" i="1"/>
  <c r="AO119" i="1" s="1"/>
  <c r="AN120" i="1"/>
  <c r="AO120" i="1" s="1"/>
  <c r="AN121" i="1"/>
  <c r="AO121" i="1" s="1"/>
  <c r="AN122" i="1"/>
  <c r="AO122" i="1" s="1"/>
  <c r="AN123" i="1"/>
  <c r="AO123" i="1" s="1"/>
  <c r="AN124" i="1"/>
  <c r="AO124" i="1" s="1"/>
  <c r="AN125" i="1"/>
  <c r="AO125" i="1" s="1"/>
  <c r="AN126" i="1"/>
  <c r="AO126" i="1" s="1"/>
  <c r="AN127" i="1"/>
  <c r="AO127" i="1" s="1"/>
  <c r="AN128" i="1"/>
  <c r="AO128" i="1" s="1"/>
  <c r="AN129" i="1"/>
  <c r="AO129" i="1" s="1"/>
  <c r="AN130" i="1"/>
  <c r="AO130" i="1" s="1"/>
  <c r="AN131" i="1"/>
  <c r="AO131" i="1" s="1"/>
  <c r="AN132" i="1"/>
  <c r="AO132" i="1" s="1"/>
  <c r="AN133" i="1"/>
  <c r="AO133" i="1" s="1"/>
  <c r="AN134" i="1"/>
  <c r="AO134" i="1" s="1"/>
  <c r="AN135" i="1"/>
  <c r="AO135" i="1" s="1"/>
  <c r="AN136" i="1"/>
  <c r="AO136" i="1" s="1"/>
  <c r="AN137" i="1"/>
  <c r="AO137" i="1" s="1"/>
  <c r="AN138" i="1"/>
  <c r="AO138" i="1" s="1"/>
  <c r="AN139" i="1"/>
  <c r="AO139" i="1" s="1"/>
  <c r="AN140" i="1"/>
  <c r="AO140" i="1" s="1"/>
  <c r="AN141" i="1"/>
  <c r="AO141" i="1" s="1"/>
  <c r="AN142" i="1"/>
  <c r="AO142" i="1" s="1"/>
  <c r="AN143" i="1"/>
  <c r="AO143" i="1" s="1"/>
  <c r="AN144" i="1"/>
  <c r="AO144" i="1" s="1"/>
  <c r="AN145" i="1"/>
  <c r="AO145" i="1" s="1"/>
  <c r="AN146" i="1"/>
  <c r="AO146" i="1" s="1"/>
  <c r="AN147" i="1"/>
  <c r="AO147" i="1" s="1"/>
  <c r="AN148" i="1"/>
  <c r="AO148" i="1" s="1"/>
  <c r="AN149" i="1"/>
  <c r="AO149" i="1" s="1"/>
  <c r="AN150" i="1"/>
  <c r="AO150" i="1" s="1"/>
  <c r="AN151" i="1"/>
  <c r="AO151" i="1" s="1"/>
  <c r="AN152" i="1"/>
  <c r="AO152" i="1" s="1"/>
  <c r="AN153" i="1"/>
  <c r="AO153" i="1" s="1"/>
  <c r="AN154" i="1"/>
  <c r="AO154" i="1" s="1"/>
  <c r="AN155" i="1"/>
  <c r="AO155" i="1" s="1"/>
  <c r="AN156" i="1"/>
  <c r="AO156" i="1" s="1"/>
  <c r="AN157" i="1"/>
  <c r="AO157" i="1" s="1"/>
  <c r="AN158" i="1"/>
  <c r="AO158" i="1" s="1"/>
  <c r="AN159" i="1"/>
  <c r="AO159" i="1" s="1"/>
  <c r="AN160" i="1"/>
  <c r="AO160" i="1" s="1"/>
  <c r="AN161" i="1"/>
  <c r="AO161" i="1" s="1"/>
  <c r="AN162" i="1"/>
  <c r="AO162" i="1" s="1"/>
  <c r="AN163" i="1"/>
  <c r="AO163" i="1" s="1"/>
  <c r="AN164" i="1"/>
  <c r="AO164" i="1" s="1"/>
  <c r="AN165" i="1"/>
  <c r="AO165" i="1" s="1"/>
  <c r="AN166" i="1"/>
  <c r="AO166" i="1" s="1"/>
  <c r="AN167" i="1"/>
  <c r="AO167" i="1" s="1"/>
  <c r="AN168" i="1"/>
  <c r="AO168" i="1" s="1"/>
  <c r="AN169" i="1"/>
  <c r="AO169" i="1" s="1"/>
  <c r="AN170" i="1"/>
  <c r="AO170" i="1" s="1"/>
  <c r="AN171" i="1"/>
  <c r="AO171" i="1" s="1"/>
  <c r="AN172" i="1"/>
  <c r="AO172" i="1" s="1"/>
  <c r="AN173" i="1"/>
  <c r="AO173" i="1" s="1"/>
  <c r="AN174" i="1"/>
  <c r="AO174" i="1" s="1"/>
  <c r="AN175" i="1"/>
  <c r="AO175" i="1" s="1"/>
  <c r="AN176" i="1"/>
  <c r="AO176" i="1" s="1"/>
  <c r="AN177" i="1"/>
  <c r="AO177" i="1" s="1"/>
  <c r="AN178" i="1"/>
  <c r="AO178" i="1" s="1"/>
  <c r="AN179" i="1"/>
  <c r="AO179" i="1" s="1"/>
  <c r="AN180" i="1"/>
  <c r="AO180" i="1" s="1"/>
  <c r="AN181" i="1"/>
  <c r="AO181" i="1" s="1"/>
  <c r="AN182" i="1"/>
  <c r="AO182" i="1" s="1"/>
  <c r="AN183" i="1"/>
  <c r="AO183" i="1" s="1"/>
  <c r="AN184" i="1"/>
  <c r="AO184" i="1" s="1"/>
  <c r="AN185" i="1"/>
  <c r="AO185" i="1" s="1"/>
  <c r="AN186" i="1"/>
  <c r="AO186" i="1" s="1"/>
  <c r="AN187" i="1"/>
  <c r="AO187" i="1" s="1"/>
  <c r="AN188" i="1"/>
  <c r="AO188" i="1" s="1"/>
  <c r="AN189" i="1"/>
  <c r="AO189" i="1" s="1"/>
  <c r="AN190" i="1"/>
  <c r="AO190" i="1" s="1"/>
  <c r="AN191" i="1"/>
  <c r="AO191" i="1" s="1"/>
  <c r="AN192" i="1"/>
  <c r="AO192" i="1" s="1"/>
  <c r="AN193" i="1"/>
  <c r="AO193" i="1" s="1"/>
  <c r="AN194" i="1"/>
  <c r="AO194" i="1" s="1"/>
  <c r="AN195" i="1"/>
  <c r="AO195" i="1" s="1"/>
  <c r="AN196" i="1"/>
  <c r="AO196" i="1" s="1"/>
  <c r="AN197" i="1"/>
  <c r="AO197" i="1" s="1"/>
  <c r="AN198" i="1"/>
  <c r="AO198" i="1" s="1"/>
  <c r="AQ3" i="1"/>
  <c r="AR3" i="1" s="1"/>
  <c r="AQ4" i="1"/>
  <c r="AR4" i="1" s="1"/>
  <c r="AQ5" i="1"/>
  <c r="AR5" i="1" s="1"/>
  <c r="AQ6" i="1"/>
  <c r="AR6" i="1" s="1"/>
  <c r="AQ7" i="1"/>
  <c r="AR7" i="1" s="1"/>
  <c r="AQ8" i="1"/>
  <c r="AR8" i="1" s="1"/>
  <c r="AQ9" i="1"/>
  <c r="AR9" i="1" s="1"/>
  <c r="AQ10" i="1"/>
  <c r="AR10" i="1" s="1"/>
  <c r="AQ11" i="1"/>
  <c r="AR11" i="1" s="1"/>
  <c r="AQ12" i="1"/>
  <c r="AR12" i="1" s="1"/>
  <c r="AQ13" i="1"/>
  <c r="AR13" i="1" s="1"/>
  <c r="AQ14" i="1"/>
  <c r="AR14" i="1" s="1"/>
  <c r="AQ15" i="1"/>
  <c r="AR15" i="1" s="1"/>
  <c r="AQ16" i="1"/>
  <c r="AR16" i="1" s="1"/>
  <c r="AQ17" i="1"/>
  <c r="AR17" i="1" s="1"/>
  <c r="AQ18" i="1"/>
  <c r="AR18" i="1" s="1"/>
  <c r="AQ19" i="1"/>
  <c r="AR19" i="1" s="1"/>
  <c r="AQ20" i="1"/>
  <c r="AR20" i="1" s="1"/>
  <c r="AQ21" i="1"/>
  <c r="AR21" i="1" s="1"/>
  <c r="AQ22" i="1"/>
  <c r="AR22" i="1" s="1"/>
  <c r="AQ23" i="1"/>
  <c r="AR23" i="1" s="1"/>
  <c r="AQ24" i="1"/>
  <c r="AR24" i="1" s="1"/>
  <c r="AQ25" i="1"/>
  <c r="AR25" i="1" s="1"/>
  <c r="AQ26" i="1"/>
  <c r="AR26" i="1" s="1"/>
  <c r="AQ27" i="1"/>
  <c r="AR27" i="1" s="1"/>
  <c r="AQ28" i="1"/>
  <c r="AR28" i="1" s="1"/>
  <c r="AQ29" i="1"/>
  <c r="AR29" i="1" s="1"/>
  <c r="AQ30" i="1"/>
  <c r="AR30" i="1" s="1"/>
  <c r="AQ31" i="1"/>
  <c r="AR31" i="1" s="1"/>
  <c r="AQ32" i="1"/>
  <c r="AR32" i="1" s="1"/>
  <c r="AQ33" i="1"/>
  <c r="AR33" i="1" s="1"/>
  <c r="AQ34" i="1"/>
  <c r="AR34" i="1" s="1"/>
  <c r="AQ35" i="1"/>
  <c r="AR35" i="1" s="1"/>
  <c r="AQ36" i="1"/>
  <c r="AR36" i="1" s="1"/>
  <c r="AQ37" i="1"/>
  <c r="AR37" i="1" s="1"/>
  <c r="AQ38" i="1"/>
  <c r="AR38" i="1" s="1"/>
  <c r="AQ39" i="1"/>
  <c r="AR39" i="1" s="1"/>
  <c r="AQ40" i="1"/>
  <c r="AR40" i="1" s="1"/>
  <c r="AQ41" i="1"/>
  <c r="AR41" i="1" s="1"/>
  <c r="AQ42" i="1"/>
  <c r="AR42" i="1" s="1"/>
  <c r="AQ43" i="1"/>
  <c r="AR43" i="1" s="1"/>
  <c r="AQ44" i="1"/>
  <c r="AR44" i="1" s="1"/>
  <c r="AQ45" i="1"/>
  <c r="AR45" i="1" s="1"/>
  <c r="AQ46" i="1"/>
  <c r="AR46" i="1" s="1"/>
  <c r="AQ47" i="1"/>
  <c r="AR47" i="1" s="1"/>
  <c r="AQ48" i="1"/>
  <c r="AR48" i="1" s="1"/>
  <c r="AQ49" i="1"/>
  <c r="AR49" i="1" s="1"/>
  <c r="AQ50" i="1"/>
  <c r="AR50" i="1" s="1"/>
  <c r="AQ51" i="1"/>
  <c r="AR51" i="1" s="1"/>
  <c r="AQ52" i="1"/>
  <c r="AR52" i="1" s="1"/>
  <c r="AQ53" i="1"/>
  <c r="AR53" i="1" s="1"/>
  <c r="AQ54" i="1"/>
  <c r="AR54" i="1" s="1"/>
  <c r="AQ55" i="1"/>
  <c r="AR55" i="1" s="1"/>
  <c r="AQ56" i="1"/>
  <c r="AR56" i="1" s="1"/>
  <c r="AQ57" i="1"/>
  <c r="AR57" i="1" s="1"/>
  <c r="AQ58" i="1"/>
  <c r="AR58" i="1" s="1"/>
  <c r="AQ59" i="1"/>
  <c r="AR59" i="1" s="1"/>
  <c r="AQ60" i="1"/>
  <c r="AR60" i="1" s="1"/>
  <c r="AQ61" i="1"/>
  <c r="AR61" i="1" s="1"/>
  <c r="AQ62" i="1"/>
  <c r="AR62" i="1" s="1"/>
  <c r="AQ63" i="1"/>
  <c r="AR63" i="1" s="1"/>
  <c r="AQ64" i="1"/>
  <c r="AR64" i="1" s="1"/>
  <c r="AQ65" i="1"/>
  <c r="AR65" i="1" s="1"/>
  <c r="AQ66" i="1"/>
  <c r="AR66" i="1" s="1"/>
  <c r="AQ67" i="1"/>
  <c r="AR67" i="1" s="1"/>
  <c r="AQ68" i="1"/>
  <c r="AR68" i="1" s="1"/>
  <c r="AQ69" i="1"/>
  <c r="AR69" i="1" s="1"/>
  <c r="AQ70" i="1"/>
  <c r="AR70" i="1" s="1"/>
  <c r="AQ71" i="1"/>
  <c r="AR71" i="1" s="1"/>
  <c r="AQ72" i="1"/>
  <c r="AR72" i="1" s="1"/>
  <c r="AQ73" i="1"/>
  <c r="AR73" i="1" s="1"/>
  <c r="AQ74" i="1"/>
  <c r="AR74" i="1" s="1"/>
  <c r="AQ75" i="1"/>
  <c r="AR75" i="1" s="1"/>
  <c r="AQ76" i="1"/>
  <c r="AR76" i="1" s="1"/>
  <c r="AQ77" i="1"/>
  <c r="AR77" i="1" s="1"/>
  <c r="AQ78" i="1"/>
  <c r="AR78" i="1" s="1"/>
  <c r="AQ79" i="1"/>
  <c r="AR79" i="1" s="1"/>
  <c r="AQ80" i="1"/>
  <c r="AR80" i="1" s="1"/>
  <c r="AQ81" i="1"/>
  <c r="AR81" i="1" s="1"/>
  <c r="AQ82" i="1"/>
  <c r="AR82" i="1" s="1"/>
  <c r="AQ83" i="1"/>
  <c r="AR83" i="1" s="1"/>
  <c r="AQ84" i="1"/>
  <c r="AR84" i="1" s="1"/>
  <c r="AQ85" i="1"/>
  <c r="AR85" i="1" s="1"/>
  <c r="AQ86" i="1"/>
  <c r="AR86" i="1" s="1"/>
  <c r="AQ87" i="1"/>
  <c r="AR87" i="1" s="1"/>
  <c r="AQ88" i="1"/>
  <c r="AR88" i="1" s="1"/>
  <c r="AQ89" i="1"/>
  <c r="AR89" i="1" s="1"/>
  <c r="AQ90" i="1"/>
  <c r="AR90" i="1" s="1"/>
  <c r="AQ91" i="1"/>
  <c r="AR91" i="1" s="1"/>
  <c r="AQ92" i="1"/>
  <c r="AR92" i="1" s="1"/>
  <c r="AQ93" i="1"/>
  <c r="AR93" i="1" s="1"/>
  <c r="AQ94" i="1"/>
  <c r="AR94" i="1" s="1"/>
  <c r="AQ95" i="1"/>
  <c r="AR95" i="1" s="1"/>
  <c r="AQ96" i="1"/>
  <c r="AR96" i="1" s="1"/>
  <c r="AQ97" i="1"/>
  <c r="AR97" i="1" s="1"/>
  <c r="AQ98" i="1"/>
  <c r="AR98" i="1" s="1"/>
  <c r="AQ99" i="1"/>
  <c r="AR99" i="1" s="1"/>
  <c r="AQ100" i="1"/>
  <c r="AR100" i="1" s="1"/>
  <c r="AQ101" i="1"/>
  <c r="AR101" i="1" s="1"/>
  <c r="AQ102" i="1"/>
  <c r="AR102" i="1" s="1"/>
  <c r="AQ103" i="1"/>
  <c r="AR103" i="1" s="1"/>
  <c r="AQ104" i="1"/>
  <c r="AR104" i="1" s="1"/>
  <c r="AQ105" i="1"/>
  <c r="AR105" i="1" s="1"/>
  <c r="AQ106" i="1"/>
  <c r="AR106" i="1" s="1"/>
  <c r="AQ107" i="1"/>
  <c r="AR107" i="1" s="1"/>
  <c r="AQ108" i="1"/>
  <c r="AR108" i="1" s="1"/>
  <c r="AQ109" i="1"/>
  <c r="AR109" i="1" s="1"/>
  <c r="AQ110" i="1"/>
  <c r="AR110" i="1" s="1"/>
  <c r="AQ111" i="1"/>
  <c r="AR111" i="1" s="1"/>
  <c r="AQ112" i="1"/>
  <c r="AR112" i="1" s="1"/>
  <c r="AQ113" i="1"/>
  <c r="AR113" i="1" s="1"/>
  <c r="AQ114" i="1"/>
  <c r="AR114" i="1" s="1"/>
  <c r="AQ115" i="1"/>
  <c r="AR115" i="1" s="1"/>
  <c r="AQ116" i="1"/>
  <c r="AR116" i="1" s="1"/>
  <c r="AQ117" i="1"/>
  <c r="AR117" i="1" s="1"/>
  <c r="AQ118" i="1"/>
  <c r="AR118" i="1" s="1"/>
  <c r="AQ119" i="1"/>
  <c r="AR119" i="1" s="1"/>
  <c r="AQ120" i="1"/>
  <c r="AR120" i="1" s="1"/>
  <c r="AQ121" i="1"/>
  <c r="AR121" i="1" s="1"/>
  <c r="AQ122" i="1"/>
  <c r="AR122" i="1" s="1"/>
  <c r="AQ123" i="1"/>
  <c r="AR123" i="1" s="1"/>
  <c r="AQ124" i="1"/>
  <c r="AR124" i="1" s="1"/>
  <c r="AQ125" i="1"/>
  <c r="AR125" i="1" s="1"/>
  <c r="AQ126" i="1"/>
  <c r="AR126" i="1" s="1"/>
  <c r="AQ127" i="1"/>
  <c r="AR127" i="1" s="1"/>
  <c r="AQ128" i="1"/>
  <c r="AR128" i="1" s="1"/>
  <c r="AQ129" i="1"/>
  <c r="AR129" i="1" s="1"/>
  <c r="AQ130" i="1"/>
  <c r="AR130" i="1" s="1"/>
  <c r="AQ131" i="1"/>
  <c r="AR131" i="1" s="1"/>
  <c r="AQ132" i="1"/>
  <c r="AR132" i="1" s="1"/>
  <c r="AQ133" i="1"/>
  <c r="AR133" i="1" s="1"/>
  <c r="AQ134" i="1"/>
  <c r="AR134" i="1" s="1"/>
  <c r="AQ135" i="1"/>
  <c r="AR135" i="1" s="1"/>
  <c r="AQ136" i="1"/>
  <c r="AR136" i="1" s="1"/>
  <c r="AQ137" i="1"/>
  <c r="AR137" i="1" s="1"/>
  <c r="AQ138" i="1"/>
  <c r="AR138" i="1" s="1"/>
  <c r="AQ139" i="1"/>
  <c r="AR139" i="1" s="1"/>
  <c r="AQ140" i="1"/>
  <c r="AR140" i="1" s="1"/>
  <c r="AQ141" i="1"/>
  <c r="AR141" i="1" s="1"/>
  <c r="AQ142" i="1"/>
  <c r="AR142" i="1" s="1"/>
  <c r="AQ143" i="1"/>
  <c r="AR143" i="1" s="1"/>
  <c r="AQ144" i="1"/>
  <c r="AR144" i="1" s="1"/>
  <c r="AQ145" i="1"/>
  <c r="AR145" i="1" s="1"/>
  <c r="AQ146" i="1"/>
  <c r="AR146" i="1" s="1"/>
  <c r="AQ147" i="1"/>
  <c r="AR147" i="1" s="1"/>
  <c r="AQ148" i="1"/>
  <c r="AR148" i="1" s="1"/>
  <c r="AQ149" i="1"/>
  <c r="AR149" i="1" s="1"/>
  <c r="AQ150" i="1"/>
  <c r="AR150" i="1" s="1"/>
  <c r="AQ151" i="1"/>
  <c r="AR151" i="1" s="1"/>
  <c r="AQ152" i="1"/>
  <c r="AR152" i="1" s="1"/>
  <c r="AQ153" i="1"/>
  <c r="AR153" i="1" s="1"/>
  <c r="AQ154" i="1"/>
  <c r="AR154" i="1" s="1"/>
  <c r="AQ155" i="1"/>
  <c r="AR155" i="1" s="1"/>
  <c r="AQ156" i="1"/>
  <c r="AR156" i="1" s="1"/>
  <c r="AQ157" i="1"/>
  <c r="AR157" i="1" s="1"/>
  <c r="AQ158" i="1"/>
  <c r="AR158" i="1" s="1"/>
  <c r="AQ159" i="1"/>
  <c r="AR159" i="1" s="1"/>
  <c r="AQ160" i="1"/>
  <c r="AR160" i="1" s="1"/>
  <c r="AQ161" i="1"/>
  <c r="AR161" i="1" s="1"/>
  <c r="AQ162" i="1"/>
  <c r="AR162" i="1" s="1"/>
  <c r="AQ163" i="1"/>
  <c r="AR163" i="1" s="1"/>
  <c r="AQ164" i="1"/>
  <c r="AR164" i="1" s="1"/>
  <c r="AQ165" i="1"/>
  <c r="AR165" i="1" s="1"/>
  <c r="AQ166" i="1"/>
  <c r="AR166" i="1" s="1"/>
  <c r="AQ167" i="1"/>
  <c r="AR167" i="1" s="1"/>
  <c r="AQ168" i="1"/>
  <c r="AR168" i="1" s="1"/>
  <c r="AQ169" i="1"/>
  <c r="AR169" i="1" s="1"/>
  <c r="AQ170" i="1"/>
  <c r="AR170" i="1" s="1"/>
  <c r="AQ171" i="1"/>
  <c r="AR171" i="1" s="1"/>
  <c r="AQ172" i="1"/>
  <c r="AR172" i="1" s="1"/>
  <c r="AQ173" i="1"/>
  <c r="AR173" i="1" s="1"/>
  <c r="AQ174" i="1"/>
  <c r="AR174" i="1" s="1"/>
  <c r="AQ175" i="1"/>
  <c r="AR175" i="1" s="1"/>
  <c r="AQ176" i="1"/>
  <c r="AR176" i="1" s="1"/>
  <c r="AQ177" i="1"/>
  <c r="AR177" i="1" s="1"/>
  <c r="AQ178" i="1"/>
  <c r="AR178" i="1" s="1"/>
  <c r="AQ179" i="1"/>
  <c r="AR179" i="1" s="1"/>
  <c r="AQ180" i="1"/>
  <c r="AR180" i="1" s="1"/>
  <c r="AQ181" i="1"/>
  <c r="AR181" i="1" s="1"/>
  <c r="AQ182" i="1"/>
  <c r="AR182" i="1" s="1"/>
  <c r="AQ183" i="1"/>
  <c r="AR183" i="1" s="1"/>
  <c r="AQ184" i="1"/>
  <c r="AR184" i="1" s="1"/>
  <c r="AQ185" i="1"/>
  <c r="AR185" i="1" s="1"/>
  <c r="AQ186" i="1"/>
  <c r="AR186" i="1" s="1"/>
  <c r="AQ187" i="1"/>
  <c r="AR187" i="1" s="1"/>
  <c r="AQ188" i="1"/>
  <c r="AR188" i="1" s="1"/>
  <c r="AQ189" i="1"/>
  <c r="AR189" i="1" s="1"/>
  <c r="AQ190" i="1"/>
  <c r="AR190" i="1" s="1"/>
  <c r="AQ191" i="1"/>
  <c r="AR191" i="1" s="1"/>
  <c r="AQ192" i="1"/>
  <c r="AR192" i="1" s="1"/>
  <c r="AQ193" i="1"/>
  <c r="AR193" i="1" s="1"/>
  <c r="AQ194" i="1"/>
  <c r="AR194" i="1" s="1"/>
  <c r="AQ195" i="1"/>
  <c r="AR195" i="1" s="1"/>
  <c r="AQ196" i="1"/>
  <c r="AR196" i="1" s="1"/>
  <c r="AQ197" i="1"/>
  <c r="AR197" i="1" s="1"/>
  <c r="AQ198" i="1"/>
  <c r="AR198" i="1" s="1"/>
  <c r="AT3" i="1"/>
  <c r="AU3" i="1" s="1"/>
  <c r="AT4" i="1"/>
  <c r="AU4" i="1" s="1"/>
  <c r="AT5" i="1"/>
  <c r="AU5" i="1" s="1"/>
  <c r="AT6" i="1"/>
  <c r="AU6" i="1" s="1"/>
  <c r="AT7" i="1"/>
  <c r="AU7" i="1" s="1"/>
  <c r="AT8" i="1"/>
  <c r="AU8" i="1" s="1"/>
  <c r="AT9" i="1"/>
  <c r="AU9" i="1" s="1"/>
  <c r="AT10" i="1"/>
  <c r="AU10" i="1" s="1"/>
  <c r="AT11" i="1"/>
  <c r="AU11" i="1" s="1"/>
  <c r="AT12" i="1"/>
  <c r="AU12" i="1" s="1"/>
  <c r="AT13" i="1"/>
  <c r="AU13" i="1" s="1"/>
  <c r="AT14" i="1"/>
  <c r="AU14" i="1" s="1"/>
  <c r="AT15" i="1"/>
  <c r="AU15" i="1" s="1"/>
  <c r="AT16" i="1"/>
  <c r="AU16" i="1" s="1"/>
  <c r="AT17" i="1"/>
  <c r="AU17" i="1" s="1"/>
  <c r="AT18" i="1"/>
  <c r="AU18" i="1" s="1"/>
  <c r="AT19" i="1"/>
  <c r="AU19" i="1" s="1"/>
  <c r="AT20" i="1"/>
  <c r="AU20" i="1" s="1"/>
  <c r="AT21" i="1"/>
  <c r="AU21" i="1" s="1"/>
  <c r="AT22" i="1"/>
  <c r="AU22" i="1" s="1"/>
  <c r="AT23" i="1"/>
  <c r="AU23" i="1" s="1"/>
  <c r="AT24" i="1"/>
  <c r="AU24" i="1" s="1"/>
  <c r="AT25" i="1"/>
  <c r="AU25" i="1" s="1"/>
  <c r="AT26" i="1"/>
  <c r="AU26" i="1" s="1"/>
  <c r="AT27" i="1"/>
  <c r="AU27" i="1" s="1"/>
  <c r="AT28" i="1"/>
  <c r="AU28" i="1" s="1"/>
  <c r="AT29" i="1"/>
  <c r="AU29" i="1" s="1"/>
  <c r="AT30" i="1"/>
  <c r="AU30" i="1" s="1"/>
  <c r="AT31" i="1"/>
  <c r="AU31" i="1" s="1"/>
  <c r="AT32" i="1"/>
  <c r="AU32" i="1" s="1"/>
  <c r="AT33" i="1"/>
  <c r="AU33" i="1" s="1"/>
  <c r="AT34" i="1"/>
  <c r="AU34" i="1" s="1"/>
  <c r="AT35" i="1"/>
  <c r="AU35" i="1" s="1"/>
  <c r="AT36" i="1"/>
  <c r="AU36" i="1" s="1"/>
  <c r="AT37" i="1"/>
  <c r="AU37" i="1" s="1"/>
  <c r="AT38" i="1"/>
  <c r="AU38" i="1" s="1"/>
  <c r="AT39" i="1"/>
  <c r="AU39" i="1" s="1"/>
  <c r="AT40" i="1"/>
  <c r="AU40" i="1" s="1"/>
  <c r="AT41" i="1"/>
  <c r="AU41" i="1" s="1"/>
  <c r="AT42" i="1"/>
  <c r="AU42" i="1" s="1"/>
  <c r="AT43" i="1"/>
  <c r="AU43" i="1" s="1"/>
  <c r="AT44" i="1"/>
  <c r="AU44" i="1" s="1"/>
  <c r="AT45" i="1"/>
  <c r="AU45" i="1" s="1"/>
  <c r="AT46" i="1"/>
  <c r="AU46" i="1" s="1"/>
  <c r="AT47" i="1"/>
  <c r="AU47" i="1" s="1"/>
  <c r="AT48" i="1"/>
  <c r="AU48" i="1" s="1"/>
  <c r="AT49" i="1"/>
  <c r="AU49" i="1" s="1"/>
  <c r="AT50" i="1"/>
  <c r="AU50" i="1" s="1"/>
  <c r="AT51" i="1"/>
  <c r="AU51" i="1" s="1"/>
  <c r="AT52" i="1"/>
  <c r="AU52" i="1" s="1"/>
  <c r="AT53" i="1"/>
  <c r="AU53" i="1" s="1"/>
  <c r="AT54" i="1"/>
  <c r="AU54" i="1" s="1"/>
  <c r="AT55" i="1"/>
  <c r="AU55" i="1" s="1"/>
  <c r="AT56" i="1"/>
  <c r="AU56" i="1" s="1"/>
  <c r="AT57" i="1"/>
  <c r="AU57" i="1" s="1"/>
  <c r="AT58" i="1"/>
  <c r="AU58" i="1" s="1"/>
  <c r="AT59" i="1"/>
  <c r="AU59" i="1" s="1"/>
  <c r="AT60" i="1"/>
  <c r="AU60" i="1" s="1"/>
  <c r="AT61" i="1"/>
  <c r="AU61" i="1" s="1"/>
  <c r="AT62" i="1"/>
  <c r="AU62" i="1" s="1"/>
  <c r="AT63" i="1"/>
  <c r="AU63" i="1" s="1"/>
  <c r="AT64" i="1"/>
  <c r="AU64" i="1" s="1"/>
  <c r="AT65" i="1"/>
  <c r="AU65" i="1" s="1"/>
  <c r="AT66" i="1"/>
  <c r="AU66" i="1" s="1"/>
  <c r="AT67" i="1"/>
  <c r="AU67" i="1" s="1"/>
  <c r="AT68" i="1"/>
  <c r="AU68" i="1" s="1"/>
  <c r="AT69" i="1"/>
  <c r="AU69" i="1" s="1"/>
  <c r="AT70" i="1"/>
  <c r="AU70" i="1" s="1"/>
  <c r="AT71" i="1"/>
  <c r="AU71" i="1" s="1"/>
  <c r="AT72" i="1"/>
  <c r="AU72" i="1" s="1"/>
  <c r="AT73" i="1"/>
  <c r="AU73" i="1" s="1"/>
  <c r="AT74" i="1"/>
  <c r="AU74" i="1" s="1"/>
  <c r="AT75" i="1"/>
  <c r="AU75" i="1" s="1"/>
  <c r="AT76" i="1"/>
  <c r="AU76" i="1" s="1"/>
  <c r="AT77" i="1"/>
  <c r="AU77" i="1" s="1"/>
  <c r="AT78" i="1"/>
  <c r="AU78" i="1" s="1"/>
  <c r="AT79" i="1"/>
  <c r="AU79" i="1" s="1"/>
  <c r="AT80" i="1"/>
  <c r="AU80" i="1" s="1"/>
  <c r="AT81" i="1"/>
  <c r="AU81" i="1" s="1"/>
  <c r="AT82" i="1"/>
  <c r="AU82" i="1" s="1"/>
  <c r="AT83" i="1"/>
  <c r="AU83" i="1" s="1"/>
  <c r="AT84" i="1"/>
  <c r="AU84" i="1" s="1"/>
  <c r="AT85" i="1"/>
  <c r="AU85" i="1" s="1"/>
  <c r="AT86" i="1"/>
  <c r="AU86" i="1" s="1"/>
  <c r="AT87" i="1"/>
  <c r="AU87" i="1" s="1"/>
  <c r="AT88" i="1"/>
  <c r="AU88" i="1" s="1"/>
  <c r="AT89" i="1"/>
  <c r="AU89" i="1" s="1"/>
  <c r="AT90" i="1"/>
  <c r="AU90" i="1" s="1"/>
  <c r="AT91" i="1"/>
  <c r="AU91" i="1" s="1"/>
  <c r="AT92" i="1"/>
  <c r="AU92" i="1" s="1"/>
  <c r="AT93" i="1"/>
  <c r="AU93" i="1" s="1"/>
  <c r="AT94" i="1"/>
  <c r="AU94" i="1" s="1"/>
  <c r="AT95" i="1"/>
  <c r="AU95" i="1" s="1"/>
  <c r="AT96" i="1"/>
  <c r="AU96" i="1" s="1"/>
  <c r="AT97" i="1"/>
  <c r="AU97" i="1" s="1"/>
  <c r="AT98" i="1"/>
  <c r="AU98" i="1" s="1"/>
  <c r="AT99" i="1"/>
  <c r="AU99" i="1" s="1"/>
  <c r="AT100" i="1"/>
  <c r="AU100" i="1" s="1"/>
  <c r="AT101" i="1"/>
  <c r="AU101" i="1" s="1"/>
  <c r="AT102" i="1"/>
  <c r="AU102" i="1" s="1"/>
  <c r="AT103" i="1"/>
  <c r="AU103" i="1" s="1"/>
  <c r="AT104" i="1"/>
  <c r="AU104" i="1" s="1"/>
  <c r="AT105" i="1"/>
  <c r="AU105" i="1" s="1"/>
  <c r="AT106" i="1"/>
  <c r="AU106" i="1" s="1"/>
  <c r="AT107" i="1"/>
  <c r="AU107" i="1" s="1"/>
  <c r="AT108" i="1"/>
  <c r="AU108" i="1" s="1"/>
  <c r="AT109" i="1"/>
  <c r="AU109" i="1" s="1"/>
  <c r="AT110" i="1"/>
  <c r="AU110" i="1" s="1"/>
  <c r="AT111" i="1"/>
  <c r="AU111" i="1" s="1"/>
  <c r="AT112" i="1"/>
  <c r="AU112" i="1" s="1"/>
  <c r="AT113" i="1"/>
  <c r="AU113" i="1" s="1"/>
  <c r="AT114" i="1"/>
  <c r="AU114" i="1" s="1"/>
  <c r="AT115" i="1"/>
  <c r="AU115" i="1" s="1"/>
  <c r="AT116" i="1"/>
  <c r="AU116" i="1" s="1"/>
  <c r="AT117" i="1"/>
  <c r="AU117" i="1" s="1"/>
  <c r="AT118" i="1"/>
  <c r="AU118" i="1" s="1"/>
  <c r="AT119" i="1"/>
  <c r="AU119" i="1" s="1"/>
  <c r="AT120" i="1"/>
  <c r="AU120" i="1" s="1"/>
  <c r="AT121" i="1"/>
  <c r="AU121" i="1" s="1"/>
  <c r="AT122" i="1"/>
  <c r="AU122" i="1" s="1"/>
  <c r="AT123" i="1"/>
  <c r="AU123" i="1" s="1"/>
  <c r="AT124" i="1"/>
  <c r="AU124" i="1" s="1"/>
  <c r="AT125" i="1"/>
  <c r="AU125" i="1" s="1"/>
  <c r="AT126" i="1"/>
  <c r="AU126" i="1" s="1"/>
  <c r="AT127" i="1"/>
  <c r="AU127" i="1" s="1"/>
  <c r="AT128" i="1"/>
  <c r="AU128" i="1" s="1"/>
  <c r="AT129" i="1"/>
  <c r="AU129" i="1" s="1"/>
  <c r="AT130" i="1"/>
  <c r="AU130" i="1" s="1"/>
  <c r="AT131" i="1"/>
  <c r="AU131" i="1" s="1"/>
  <c r="AT132" i="1"/>
  <c r="AU132" i="1" s="1"/>
  <c r="AT133" i="1"/>
  <c r="AU133" i="1" s="1"/>
  <c r="AT134" i="1"/>
  <c r="AU134" i="1" s="1"/>
  <c r="AT135" i="1"/>
  <c r="AU135" i="1" s="1"/>
  <c r="AT136" i="1"/>
  <c r="AU136" i="1" s="1"/>
  <c r="AT137" i="1"/>
  <c r="AU137" i="1" s="1"/>
  <c r="AT138" i="1"/>
  <c r="AU138" i="1" s="1"/>
  <c r="AT139" i="1"/>
  <c r="AU139" i="1" s="1"/>
  <c r="AT140" i="1"/>
  <c r="AU140" i="1" s="1"/>
  <c r="AT141" i="1"/>
  <c r="AU141" i="1" s="1"/>
  <c r="AT142" i="1"/>
  <c r="AU142" i="1" s="1"/>
  <c r="AT143" i="1"/>
  <c r="AU143" i="1" s="1"/>
  <c r="AT144" i="1"/>
  <c r="AU144" i="1" s="1"/>
  <c r="AT145" i="1"/>
  <c r="AU145" i="1" s="1"/>
  <c r="AT146" i="1"/>
  <c r="AU146" i="1" s="1"/>
  <c r="AT147" i="1"/>
  <c r="AU147" i="1" s="1"/>
  <c r="AT148" i="1"/>
  <c r="AU148" i="1" s="1"/>
  <c r="AT149" i="1"/>
  <c r="AU149" i="1" s="1"/>
  <c r="AT150" i="1"/>
  <c r="AU150" i="1" s="1"/>
  <c r="AT151" i="1"/>
  <c r="AU151" i="1" s="1"/>
  <c r="AT152" i="1"/>
  <c r="AU152" i="1" s="1"/>
  <c r="AT153" i="1"/>
  <c r="AU153" i="1" s="1"/>
  <c r="AT154" i="1"/>
  <c r="AU154" i="1" s="1"/>
  <c r="AT155" i="1"/>
  <c r="AU155" i="1" s="1"/>
  <c r="AT156" i="1"/>
  <c r="AU156" i="1" s="1"/>
  <c r="AT157" i="1"/>
  <c r="AU157" i="1" s="1"/>
  <c r="AT158" i="1"/>
  <c r="AU158" i="1" s="1"/>
  <c r="AT159" i="1"/>
  <c r="AU159" i="1" s="1"/>
  <c r="AT160" i="1"/>
  <c r="AU160" i="1" s="1"/>
  <c r="AT161" i="1"/>
  <c r="AU161" i="1" s="1"/>
  <c r="AT162" i="1"/>
  <c r="AU162" i="1" s="1"/>
  <c r="AT163" i="1"/>
  <c r="AU163" i="1" s="1"/>
  <c r="AT164" i="1"/>
  <c r="AU164" i="1" s="1"/>
  <c r="AT165" i="1"/>
  <c r="AU165" i="1" s="1"/>
  <c r="AT166" i="1"/>
  <c r="AU166" i="1" s="1"/>
  <c r="AT167" i="1"/>
  <c r="AU167" i="1" s="1"/>
  <c r="AT168" i="1"/>
  <c r="AU168" i="1" s="1"/>
  <c r="AT169" i="1"/>
  <c r="AU169" i="1" s="1"/>
  <c r="AT170" i="1"/>
  <c r="AU170" i="1" s="1"/>
  <c r="AT171" i="1"/>
  <c r="AU171" i="1" s="1"/>
  <c r="AT172" i="1"/>
  <c r="AU172" i="1" s="1"/>
  <c r="AT173" i="1"/>
  <c r="AU173" i="1" s="1"/>
  <c r="AT174" i="1"/>
  <c r="AU174" i="1" s="1"/>
  <c r="AT175" i="1"/>
  <c r="AU175" i="1" s="1"/>
  <c r="AT176" i="1"/>
  <c r="AU176" i="1" s="1"/>
  <c r="AT177" i="1"/>
  <c r="AU177" i="1" s="1"/>
  <c r="AT178" i="1"/>
  <c r="AU178" i="1" s="1"/>
  <c r="AT179" i="1"/>
  <c r="AU179" i="1" s="1"/>
  <c r="AT180" i="1"/>
  <c r="AU180" i="1" s="1"/>
  <c r="AT181" i="1"/>
  <c r="AU181" i="1" s="1"/>
  <c r="AT182" i="1"/>
  <c r="AU182" i="1" s="1"/>
  <c r="AT183" i="1"/>
  <c r="AU183" i="1" s="1"/>
  <c r="AT184" i="1"/>
  <c r="AU184" i="1" s="1"/>
  <c r="AT185" i="1"/>
  <c r="AU185" i="1" s="1"/>
  <c r="AT186" i="1"/>
  <c r="AU186" i="1" s="1"/>
  <c r="AT187" i="1"/>
  <c r="AU187" i="1" s="1"/>
  <c r="AT188" i="1"/>
  <c r="AU188" i="1" s="1"/>
  <c r="AT189" i="1"/>
  <c r="AU189" i="1" s="1"/>
  <c r="AT190" i="1"/>
  <c r="AU190" i="1" s="1"/>
  <c r="AT191" i="1"/>
  <c r="AU191" i="1" s="1"/>
  <c r="AT192" i="1"/>
  <c r="AU192" i="1" s="1"/>
  <c r="AT193" i="1"/>
  <c r="AU193" i="1" s="1"/>
  <c r="AT194" i="1"/>
  <c r="AU194" i="1" s="1"/>
  <c r="AT195" i="1"/>
  <c r="AU195" i="1" s="1"/>
  <c r="AT196" i="1"/>
  <c r="AU196" i="1" s="1"/>
  <c r="AT197" i="1"/>
  <c r="AU197" i="1" s="1"/>
  <c r="AT198" i="1"/>
  <c r="AU198" i="1" s="1"/>
  <c r="AY3" i="1"/>
  <c r="AZ3" i="1" s="1"/>
  <c r="AY4" i="1"/>
  <c r="AZ4" i="1" s="1"/>
  <c r="AY5" i="1"/>
  <c r="AZ5" i="1" s="1"/>
  <c r="AY6" i="1"/>
  <c r="AZ6" i="1" s="1"/>
  <c r="AY7" i="1"/>
  <c r="AZ7" i="1" s="1"/>
  <c r="AY8" i="1"/>
  <c r="AZ8" i="1" s="1"/>
  <c r="AY9" i="1"/>
  <c r="AZ9" i="1" s="1"/>
  <c r="AY10" i="1"/>
  <c r="AZ10" i="1" s="1"/>
  <c r="AY11" i="1"/>
  <c r="AZ11" i="1" s="1"/>
  <c r="AY12" i="1"/>
  <c r="AZ12" i="1" s="1"/>
  <c r="AY13" i="1"/>
  <c r="AZ13" i="1" s="1"/>
  <c r="AY14" i="1"/>
  <c r="AZ14" i="1" s="1"/>
  <c r="AY15" i="1"/>
  <c r="AZ15" i="1" s="1"/>
  <c r="AY16" i="1"/>
  <c r="AZ16" i="1" s="1"/>
  <c r="AY17" i="1"/>
  <c r="AZ17" i="1" s="1"/>
  <c r="AY18" i="1"/>
  <c r="AZ18" i="1" s="1"/>
  <c r="AY19" i="1"/>
  <c r="AZ19" i="1" s="1"/>
  <c r="AY20" i="1"/>
  <c r="AZ20" i="1" s="1"/>
  <c r="AY21" i="1"/>
  <c r="AZ21" i="1" s="1"/>
  <c r="AY22" i="1"/>
  <c r="AZ22" i="1" s="1"/>
  <c r="AY23" i="1"/>
  <c r="AZ23" i="1" s="1"/>
  <c r="AY24" i="1"/>
  <c r="AZ24" i="1" s="1"/>
  <c r="AY25" i="1"/>
  <c r="AZ25" i="1" s="1"/>
  <c r="AY26" i="1"/>
  <c r="AZ26" i="1" s="1"/>
  <c r="AY27" i="1"/>
  <c r="AZ27" i="1" s="1"/>
  <c r="AY28" i="1"/>
  <c r="AZ28" i="1" s="1"/>
  <c r="AY29" i="1"/>
  <c r="AZ29" i="1" s="1"/>
  <c r="AY30" i="1"/>
  <c r="AZ30" i="1" s="1"/>
  <c r="AY31" i="1"/>
  <c r="AZ31" i="1" s="1"/>
  <c r="AY32" i="1"/>
  <c r="AZ32" i="1" s="1"/>
  <c r="AY33" i="1"/>
  <c r="AZ33" i="1" s="1"/>
  <c r="AY34" i="1"/>
  <c r="AZ34" i="1" s="1"/>
  <c r="AY35" i="1"/>
  <c r="AZ35" i="1" s="1"/>
  <c r="AY36" i="1"/>
  <c r="AZ36" i="1" s="1"/>
  <c r="AY37" i="1"/>
  <c r="AZ37" i="1" s="1"/>
  <c r="AY38" i="1"/>
  <c r="AZ38" i="1" s="1"/>
  <c r="AY39" i="1"/>
  <c r="AZ39" i="1" s="1"/>
  <c r="AY40" i="1"/>
  <c r="AZ40" i="1" s="1"/>
  <c r="AY41" i="1"/>
  <c r="AZ41" i="1" s="1"/>
  <c r="AY42" i="1"/>
  <c r="AZ42" i="1" s="1"/>
  <c r="AY43" i="1"/>
  <c r="AZ43" i="1" s="1"/>
  <c r="AY44" i="1"/>
  <c r="AZ44" i="1" s="1"/>
  <c r="AY45" i="1"/>
  <c r="AZ45" i="1" s="1"/>
  <c r="AY46" i="1"/>
  <c r="AZ46" i="1" s="1"/>
  <c r="AY47" i="1"/>
  <c r="AZ47" i="1" s="1"/>
  <c r="AY48" i="1"/>
  <c r="AZ48" i="1" s="1"/>
  <c r="AY49" i="1"/>
  <c r="AZ49" i="1" s="1"/>
  <c r="AY50" i="1"/>
  <c r="AZ50" i="1" s="1"/>
  <c r="AY51" i="1"/>
  <c r="AZ51" i="1" s="1"/>
  <c r="AY52" i="1"/>
  <c r="AZ52" i="1" s="1"/>
  <c r="AY53" i="1"/>
  <c r="AZ53" i="1" s="1"/>
  <c r="AY54" i="1"/>
  <c r="AZ54" i="1" s="1"/>
  <c r="AY55" i="1"/>
  <c r="AZ55" i="1" s="1"/>
  <c r="AY56" i="1"/>
  <c r="AZ56" i="1" s="1"/>
  <c r="AY57" i="1"/>
  <c r="AZ57" i="1" s="1"/>
  <c r="AY58" i="1"/>
  <c r="AZ58" i="1" s="1"/>
  <c r="AY59" i="1"/>
  <c r="AZ59" i="1" s="1"/>
  <c r="AY60" i="1"/>
  <c r="AZ60" i="1" s="1"/>
  <c r="AY61" i="1"/>
  <c r="AZ61" i="1" s="1"/>
  <c r="AY62" i="1"/>
  <c r="AZ62" i="1" s="1"/>
  <c r="AY63" i="1"/>
  <c r="AZ63" i="1" s="1"/>
  <c r="AY64" i="1"/>
  <c r="AZ64" i="1" s="1"/>
  <c r="AY65" i="1"/>
  <c r="AZ65" i="1" s="1"/>
  <c r="AY66" i="1"/>
  <c r="AZ66" i="1" s="1"/>
  <c r="AY67" i="1"/>
  <c r="AZ67" i="1" s="1"/>
  <c r="AY68" i="1"/>
  <c r="AZ68" i="1" s="1"/>
  <c r="AY69" i="1"/>
  <c r="AZ69" i="1" s="1"/>
  <c r="AY70" i="1"/>
  <c r="AZ70" i="1" s="1"/>
  <c r="AY71" i="1"/>
  <c r="AZ71" i="1" s="1"/>
  <c r="AY72" i="1"/>
  <c r="AZ72" i="1" s="1"/>
  <c r="AY73" i="1"/>
  <c r="AZ73" i="1" s="1"/>
  <c r="AY74" i="1"/>
  <c r="AZ74" i="1" s="1"/>
  <c r="AY75" i="1"/>
  <c r="AZ75" i="1" s="1"/>
  <c r="AY76" i="1"/>
  <c r="AZ76" i="1" s="1"/>
  <c r="AY77" i="1"/>
  <c r="AZ77" i="1" s="1"/>
  <c r="AY78" i="1"/>
  <c r="AZ78" i="1" s="1"/>
  <c r="AY79" i="1"/>
  <c r="AZ79" i="1" s="1"/>
  <c r="AY80" i="1"/>
  <c r="AZ80" i="1" s="1"/>
  <c r="AY81" i="1"/>
  <c r="AZ81" i="1" s="1"/>
  <c r="AY82" i="1"/>
  <c r="AZ82" i="1" s="1"/>
  <c r="AY83" i="1"/>
  <c r="AZ83" i="1" s="1"/>
  <c r="AY84" i="1"/>
  <c r="AZ84" i="1" s="1"/>
  <c r="AY85" i="1"/>
  <c r="AZ85" i="1" s="1"/>
  <c r="AY86" i="1"/>
  <c r="AZ86" i="1" s="1"/>
  <c r="AY87" i="1"/>
  <c r="AZ87" i="1" s="1"/>
  <c r="AY88" i="1"/>
  <c r="AZ88" i="1" s="1"/>
  <c r="AY89" i="1"/>
  <c r="AZ89" i="1" s="1"/>
  <c r="AY90" i="1"/>
  <c r="AZ90" i="1" s="1"/>
  <c r="AY91" i="1"/>
  <c r="AZ91" i="1" s="1"/>
  <c r="AY92" i="1"/>
  <c r="AZ92" i="1" s="1"/>
  <c r="AY93" i="1"/>
  <c r="AZ93" i="1" s="1"/>
  <c r="AY94" i="1"/>
  <c r="AZ94" i="1" s="1"/>
  <c r="AY95" i="1"/>
  <c r="AZ95" i="1" s="1"/>
  <c r="AY96" i="1"/>
  <c r="AZ96" i="1" s="1"/>
  <c r="AY97" i="1"/>
  <c r="AZ97" i="1" s="1"/>
  <c r="AY98" i="1"/>
  <c r="AZ98" i="1" s="1"/>
  <c r="AY99" i="1"/>
  <c r="AZ99" i="1" s="1"/>
  <c r="AY100" i="1"/>
  <c r="AZ100" i="1" s="1"/>
  <c r="AY101" i="1"/>
  <c r="AZ101" i="1" s="1"/>
  <c r="AY102" i="1"/>
  <c r="AZ102" i="1" s="1"/>
  <c r="AY103" i="1"/>
  <c r="AZ103" i="1" s="1"/>
  <c r="AY104" i="1"/>
  <c r="AZ104" i="1" s="1"/>
  <c r="AY105" i="1"/>
  <c r="AZ105" i="1" s="1"/>
  <c r="AY106" i="1"/>
  <c r="AZ106" i="1" s="1"/>
  <c r="AY107" i="1"/>
  <c r="AZ107" i="1" s="1"/>
  <c r="AY108" i="1"/>
  <c r="AZ108" i="1" s="1"/>
  <c r="AY109" i="1"/>
  <c r="AZ109" i="1" s="1"/>
  <c r="AY110" i="1"/>
  <c r="AZ110" i="1" s="1"/>
  <c r="AY111" i="1"/>
  <c r="AZ111" i="1" s="1"/>
  <c r="AY112" i="1"/>
  <c r="AZ112" i="1" s="1"/>
  <c r="AY113" i="1"/>
  <c r="AZ113" i="1" s="1"/>
  <c r="AY114" i="1"/>
  <c r="AZ114" i="1" s="1"/>
  <c r="AY115" i="1"/>
  <c r="AZ115" i="1" s="1"/>
  <c r="AY116" i="1"/>
  <c r="AZ116" i="1" s="1"/>
  <c r="AY117" i="1"/>
  <c r="AZ117" i="1" s="1"/>
  <c r="AY118" i="1"/>
  <c r="AZ118" i="1" s="1"/>
  <c r="AY119" i="1"/>
  <c r="AZ119" i="1" s="1"/>
  <c r="AY120" i="1"/>
  <c r="AZ120" i="1" s="1"/>
  <c r="AY121" i="1"/>
  <c r="AZ121" i="1" s="1"/>
  <c r="AY122" i="1"/>
  <c r="AZ122" i="1" s="1"/>
  <c r="AY123" i="1"/>
  <c r="AZ123" i="1" s="1"/>
  <c r="AY124" i="1"/>
  <c r="AZ124" i="1" s="1"/>
  <c r="AY125" i="1"/>
  <c r="AZ125" i="1" s="1"/>
  <c r="AY126" i="1"/>
  <c r="AZ126" i="1" s="1"/>
  <c r="AY127" i="1"/>
  <c r="AZ127" i="1" s="1"/>
  <c r="AY128" i="1"/>
  <c r="AZ128" i="1" s="1"/>
  <c r="AY129" i="1"/>
  <c r="AZ129" i="1" s="1"/>
  <c r="AY130" i="1"/>
  <c r="AZ130" i="1" s="1"/>
  <c r="AY131" i="1"/>
  <c r="AZ131" i="1" s="1"/>
  <c r="AY132" i="1"/>
  <c r="AZ132" i="1" s="1"/>
  <c r="AY133" i="1"/>
  <c r="AZ133" i="1" s="1"/>
  <c r="AY134" i="1"/>
  <c r="AZ134" i="1" s="1"/>
  <c r="AY135" i="1"/>
  <c r="AZ135" i="1" s="1"/>
  <c r="AY136" i="1"/>
  <c r="AZ136" i="1" s="1"/>
  <c r="AY137" i="1"/>
  <c r="AZ137" i="1" s="1"/>
  <c r="AY138" i="1"/>
  <c r="AZ138" i="1" s="1"/>
  <c r="AY139" i="1"/>
  <c r="AZ139" i="1" s="1"/>
  <c r="AY140" i="1"/>
  <c r="AZ140" i="1" s="1"/>
  <c r="AY141" i="1"/>
  <c r="AZ141" i="1" s="1"/>
  <c r="AY142" i="1"/>
  <c r="AZ142" i="1" s="1"/>
  <c r="AY143" i="1"/>
  <c r="AZ143" i="1" s="1"/>
  <c r="AY144" i="1"/>
  <c r="AZ144" i="1" s="1"/>
  <c r="AY145" i="1"/>
  <c r="AZ145" i="1" s="1"/>
  <c r="AY146" i="1"/>
  <c r="AZ146" i="1" s="1"/>
  <c r="AY147" i="1"/>
  <c r="AZ147" i="1" s="1"/>
  <c r="AY148" i="1"/>
  <c r="AZ148" i="1" s="1"/>
  <c r="AY149" i="1"/>
  <c r="AZ149" i="1" s="1"/>
  <c r="AY150" i="1"/>
  <c r="AZ150" i="1" s="1"/>
  <c r="AY151" i="1"/>
  <c r="AZ151" i="1" s="1"/>
  <c r="AY152" i="1"/>
  <c r="AZ152" i="1" s="1"/>
  <c r="AY153" i="1"/>
  <c r="AZ153" i="1" s="1"/>
  <c r="AY154" i="1"/>
  <c r="AZ154" i="1" s="1"/>
  <c r="AY155" i="1"/>
  <c r="AZ155" i="1" s="1"/>
  <c r="AY156" i="1"/>
  <c r="AZ156" i="1" s="1"/>
  <c r="AY157" i="1"/>
  <c r="AZ157" i="1" s="1"/>
  <c r="AY158" i="1"/>
  <c r="AZ158" i="1" s="1"/>
  <c r="AY159" i="1"/>
  <c r="AZ159" i="1" s="1"/>
  <c r="AY160" i="1"/>
  <c r="AZ160" i="1" s="1"/>
  <c r="AY161" i="1"/>
  <c r="AZ161" i="1" s="1"/>
  <c r="AY162" i="1"/>
  <c r="AZ162" i="1" s="1"/>
  <c r="AY163" i="1"/>
  <c r="AZ163" i="1" s="1"/>
  <c r="AY164" i="1"/>
  <c r="AZ164" i="1" s="1"/>
  <c r="AY165" i="1"/>
  <c r="AZ165" i="1" s="1"/>
  <c r="AY166" i="1"/>
  <c r="AZ166" i="1" s="1"/>
  <c r="AY167" i="1"/>
  <c r="AZ167" i="1" s="1"/>
  <c r="AY168" i="1"/>
  <c r="AZ168" i="1" s="1"/>
  <c r="AY169" i="1"/>
  <c r="AZ169" i="1" s="1"/>
  <c r="AY170" i="1"/>
  <c r="AZ170" i="1" s="1"/>
  <c r="AY171" i="1"/>
  <c r="AZ171" i="1" s="1"/>
  <c r="AY172" i="1"/>
  <c r="AZ172" i="1" s="1"/>
  <c r="AY173" i="1"/>
  <c r="AZ173" i="1" s="1"/>
  <c r="AY174" i="1"/>
  <c r="AZ174" i="1" s="1"/>
  <c r="AY175" i="1"/>
  <c r="AZ175" i="1" s="1"/>
  <c r="AY176" i="1"/>
  <c r="AZ176" i="1" s="1"/>
  <c r="AY177" i="1"/>
  <c r="AZ177" i="1" s="1"/>
  <c r="AY178" i="1"/>
  <c r="AZ178" i="1" s="1"/>
  <c r="AY179" i="1"/>
  <c r="AZ179" i="1" s="1"/>
  <c r="AY180" i="1"/>
  <c r="AZ180" i="1" s="1"/>
  <c r="AY181" i="1"/>
  <c r="AZ181" i="1" s="1"/>
  <c r="AY182" i="1"/>
  <c r="AZ182" i="1" s="1"/>
  <c r="AY183" i="1"/>
  <c r="AZ183" i="1" s="1"/>
  <c r="AY184" i="1"/>
  <c r="AZ184" i="1" s="1"/>
  <c r="AY185" i="1"/>
  <c r="AZ185" i="1" s="1"/>
  <c r="AY186" i="1"/>
  <c r="AZ186" i="1" s="1"/>
  <c r="AY187" i="1"/>
  <c r="AZ187" i="1" s="1"/>
  <c r="AY188" i="1"/>
  <c r="AZ188" i="1" s="1"/>
  <c r="AY189" i="1"/>
  <c r="AZ189" i="1" s="1"/>
  <c r="AY190" i="1"/>
  <c r="AZ190" i="1" s="1"/>
  <c r="AY191" i="1"/>
  <c r="AZ191" i="1" s="1"/>
  <c r="AY192" i="1"/>
  <c r="AZ192" i="1" s="1"/>
  <c r="AY193" i="1"/>
  <c r="AZ193" i="1" s="1"/>
  <c r="AY194" i="1"/>
  <c r="AZ194" i="1" s="1"/>
  <c r="AY195" i="1"/>
  <c r="AZ195" i="1" s="1"/>
  <c r="AY196" i="1"/>
  <c r="AZ196" i="1" s="1"/>
  <c r="AY197" i="1"/>
  <c r="AZ197" i="1" s="1"/>
  <c r="AY198" i="1"/>
  <c r="AZ198" i="1" s="1"/>
  <c r="BB3" i="1"/>
  <c r="BB4" i="1"/>
  <c r="BC4" i="1" s="1"/>
  <c r="BB5" i="1"/>
  <c r="BC5" i="1" s="1"/>
  <c r="BB6" i="1"/>
  <c r="BC6" i="1" s="1"/>
  <c r="BB7" i="1"/>
  <c r="BC7" i="1" s="1"/>
  <c r="BB8" i="1"/>
  <c r="BC8" i="1" s="1"/>
  <c r="BB9" i="1"/>
  <c r="BC9" i="1" s="1"/>
  <c r="BB10" i="1"/>
  <c r="BC10" i="1" s="1"/>
  <c r="BB11" i="1"/>
  <c r="BC11" i="1" s="1"/>
  <c r="BB12" i="1"/>
  <c r="BC12" i="1" s="1"/>
  <c r="BB13" i="1"/>
  <c r="BC13" i="1" s="1"/>
  <c r="BB14" i="1"/>
  <c r="BC14" i="1" s="1"/>
  <c r="BB15" i="1"/>
  <c r="BC15" i="1" s="1"/>
  <c r="BB16" i="1"/>
  <c r="BC16" i="1" s="1"/>
  <c r="BB17" i="1"/>
  <c r="BC17" i="1" s="1"/>
  <c r="BB18" i="1"/>
  <c r="BC18" i="1" s="1"/>
  <c r="BB19" i="1"/>
  <c r="BC19" i="1" s="1"/>
  <c r="BB20" i="1"/>
  <c r="BC20" i="1" s="1"/>
  <c r="BB21" i="1"/>
  <c r="BC21" i="1" s="1"/>
  <c r="BB22" i="1"/>
  <c r="BC22" i="1" s="1"/>
  <c r="BB23" i="1"/>
  <c r="BC23" i="1" s="1"/>
  <c r="BB24" i="1"/>
  <c r="BC24" i="1" s="1"/>
  <c r="BB25" i="1"/>
  <c r="BC25" i="1" s="1"/>
  <c r="BB26" i="1"/>
  <c r="BC26" i="1" s="1"/>
  <c r="BB27" i="1"/>
  <c r="BC27" i="1" s="1"/>
  <c r="BB28" i="1"/>
  <c r="BC28" i="1" s="1"/>
  <c r="BB29" i="1"/>
  <c r="BC29" i="1" s="1"/>
  <c r="BB30" i="1"/>
  <c r="BC30" i="1" s="1"/>
  <c r="BB31" i="1"/>
  <c r="BC31" i="1" s="1"/>
  <c r="BB32" i="1"/>
  <c r="BC32" i="1" s="1"/>
  <c r="BB33" i="1"/>
  <c r="BC33" i="1" s="1"/>
  <c r="BB34" i="1"/>
  <c r="BC34" i="1" s="1"/>
  <c r="BB35" i="1"/>
  <c r="BC35" i="1" s="1"/>
  <c r="BB36" i="1"/>
  <c r="BC36" i="1" s="1"/>
  <c r="BB37" i="1"/>
  <c r="BC37" i="1" s="1"/>
  <c r="BB38" i="1"/>
  <c r="BC38" i="1" s="1"/>
  <c r="BB39" i="1"/>
  <c r="BC39" i="1" s="1"/>
  <c r="BB40" i="1"/>
  <c r="BC40" i="1" s="1"/>
  <c r="BB41" i="1"/>
  <c r="BC41" i="1" s="1"/>
  <c r="BB42" i="1"/>
  <c r="BC42" i="1" s="1"/>
  <c r="BB43" i="1"/>
  <c r="BC43" i="1" s="1"/>
  <c r="BB44" i="1"/>
  <c r="BC44" i="1" s="1"/>
  <c r="BB45" i="1"/>
  <c r="BC45" i="1" s="1"/>
  <c r="BB46" i="1"/>
  <c r="BC46" i="1" s="1"/>
  <c r="BB47" i="1"/>
  <c r="BC47" i="1" s="1"/>
  <c r="BB48" i="1"/>
  <c r="BC48" i="1" s="1"/>
  <c r="BB49" i="1"/>
  <c r="BC49" i="1" s="1"/>
  <c r="BB50" i="1"/>
  <c r="BC50" i="1" s="1"/>
  <c r="BB51" i="1"/>
  <c r="BC51" i="1" s="1"/>
  <c r="BB52" i="1"/>
  <c r="BC52" i="1" s="1"/>
  <c r="BB53" i="1"/>
  <c r="BC53" i="1" s="1"/>
  <c r="BB54" i="1"/>
  <c r="BC54" i="1" s="1"/>
  <c r="BB55" i="1"/>
  <c r="BC55" i="1" s="1"/>
  <c r="BB56" i="1"/>
  <c r="BC56" i="1" s="1"/>
  <c r="BB57" i="1"/>
  <c r="BC57" i="1" s="1"/>
  <c r="BB58" i="1"/>
  <c r="BC58" i="1" s="1"/>
  <c r="BB59" i="1"/>
  <c r="BC59" i="1" s="1"/>
  <c r="BB60" i="1"/>
  <c r="BC60" i="1" s="1"/>
  <c r="BB61" i="1"/>
  <c r="BC61" i="1" s="1"/>
  <c r="BB62" i="1"/>
  <c r="BC62" i="1" s="1"/>
  <c r="BB63" i="1"/>
  <c r="BC63" i="1" s="1"/>
  <c r="BB64" i="1"/>
  <c r="BC64" i="1" s="1"/>
  <c r="BB65" i="1"/>
  <c r="BC65" i="1" s="1"/>
  <c r="BB66" i="1"/>
  <c r="BC66" i="1" s="1"/>
  <c r="BB67" i="1"/>
  <c r="BC67" i="1" s="1"/>
  <c r="BB68" i="1"/>
  <c r="BC68" i="1" s="1"/>
  <c r="BB69" i="1"/>
  <c r="BC69" i="1" s="1"/>
  <c r="BB70" i="1"/>
  <c r="BC70" i="1" s="1"/>
  <c r="BB71" i="1"/>
  <c r="BC71" i="1" s="1"/>
  <c r="BB72" i="1"/>
  <c r="BC72" i="1" s="1"/>
  <c r="BB73" i="1"/>
  <c r="BC73" i="1" s="1"/>
  <c r="BB74" i="1"/>
  <c r="BC74" i="1" s="1"/>
  <c r="BB75" i="1"/>
  <c r="BC75" i="1" s="1"/>
  <c r="BB76" i="1"/>
  <c r="BC76" i="1" s="1"/>
  <c r="BB77" i="1"/>
  <c r="BC77" i="1" s="1"/>
  <c r="BB78" i="1"/>
  <c r="BC78" i="1" s="1"/>
  <c r="BB79" i="1"/>
  <c r="BC79" i="1" s="1"/>
  <c r="BB80" i="1"/>
  <c r="BC80" i="1" s="1"/>
  <c r="BB81" i="1"/>
  <c r="BC81" i="1" s="1"/>
  <c r="BB82" i="1"/>
  <c r="BC82" i="1" s="1"/>
  <c r="BB83" i="1"/>
  <c r="BC83" i="1" s="1"/>
  <c r="BB84" i="1"/>
  <c r="BC84" i="1" s="1"/>
  <c r="BB85" i="1"/>
  <c r="BC85" i="1" s="1"/>
  <c r="BB86" i="1"/>
  <c r="BC86" i="1" s="1"/>
  <c r="BB87" i="1"/>
  <c r="BC87" i="1" s="1"/>
  <c r="BB88" i="1"/>
  <c r="BC88" i="1" s="1"/>
  <c r="BB89" i="1"/>
  <c r="BC89" i="1" s="1"/>
  <c r="BB90" i="1"/>
  <c r="BC90" i="1" s="1"/>
  <c r="BB91" i="1"/>
  <c r="BC91" i="1" s="1"/>
  <c r="BB92" i="1"/>
  <c r="BC92" i="1" s="1"/>
  <c r="BB93" i="1"/>
  <c r="BC93" i="1" s="1"/>
  <c r="BB94" i="1"/>
  <c r="BC94" i="1" s="1"/>
  <c r="BB95" i="1"/>
  <c r="BC95" i="1" s="1"/>
  <c r="BB96" i="1"/>
  <c r="BC96" i="1" s="1"/>
  <c r="BB97" i="1"/>
  <c r="BC97" i="1" s="1"/>
  <c r="BB98" i="1"/>
  <c r="BC98" i="1" s="1"/>
  <c r="BB99" i="1"/>
  <c r="BC99" i="1" s="1"/>
  <c r="BB100" i="1"/>
  <c r="BC100" i="1" s="1"/>
  <c r="BB101" i="1"/>
  <c r="BC101" i="1" s="1"/>
  <c r="BB102" i="1"/>
  <c r="BC102" i="1" s="1"/>
  <c r="BB103" i="1"/>
  <c r="BC103" i="1" s="1"/>
  <c r="BB104" i="1"/>
  <c r="BC104" i="1" s="1"/>
  <c r="BB105" i="1"/>
  <c r="BC105" i="1" s="1"/>
  <c r="BB106" i="1"/>
  <c r="BC106" i="1" s="1"/>
  <c r="BB107" i="1"/>
  <c r="BC107" i="1" s="1"/>
  <c r="BB108" i="1"/>
  <c r="BC108" i="1" s="1"/>
  <c r="BB109" i="1"/>
  <c r="BC109" i="1" s="1"/>
  <c r="BB110" i="1"/>
  <c r="BC110" i="1" s="1"/>
  <c r="BB111" i="1"/>
  <c r="BC111" i="1" s="1"/>
  <c r="BB112" i="1"/>
  <c r="BC112" i="1" s="1"/>
  <c r="BB113" i="1"/>
  <c r="BC113" i="1" s="1"/>
  <c r="BB114" i="1"/>
  <c r="BC114" i="1" s="1"/>
  <c r="BB115" i="1"/>
  <c r="BC115" i="1" s="1"/>
  <c r="BB116" i="1"/>
  <c r="BC116" i="1" s="1"/>
  <c r="BB117" i="1"/>
  <c r="BC117" i="1" s="1"/>
  <c r="BB118" i="1"/>
  <c r="BC118" i="1" s="1"/>
  <c r="BB119" i="1"/>
  <c r="BC119" i="1" s="1"/>
  <c r="BB120" i="1"/>
  <c r="BC120" i="1" s="1"/>
  <c r="BB121" i="1"/>
  <c r="BC121" i="1" s="1"/>
  <c r="BB122" i="1"/>
  <c r="BC122" i="1" s="1"/>
  <c r="BB123" i="1"/>
  <c r="BC123" i="1" s="1"/>
  <c r="BB124" i="1"/>
  <c r="BC124" i="1" s="1"/>
  <c r="BB125" i="1"/>
  <c r="BC125" i="1" s="1"/>
  <c r="BB126" i="1"/>
  <c r="BC126" i="1" s="1"/>
  <c r="BB127" i="1"/>
  <c r="BC127" i="1" s="1"/>
  <c r="BB128" i="1"/>
  <c r="BC128" i="1" s="1"/>
  <c r="BB129" i="1"/>
  <c r="BC129" i="1" s="1"/>
  <c r="BB130" i="1"/>
  <c r="BC130" i="1" s="1"/>
  <c r="BB131" i="1"/>
  <c r="BC131" i="1" s="1"/>
  <c r="BB132" i="1"/>
  <c r="BC132" i="1" s="1"/>
  <c r="BB133" i="1"/>
  <c r="BC133" i="1" s="1"/>
  <c r="BB134" i="1"/>
  <c r="BC134" i="1" s="1"/>
  <c r="BB135" i="1"/>
  <c r="BC135" i="1" s="1"/>
  <c r="BB136" i="1"/>
  <c r="BC136" i="1" s="1"/>
  <c r="BB137" i="1"/>
  <c r="BC137" i="1" s="1"/>
  <c r="BB138" i="1"/>
  <c r="BC138" i="1" s="1"/>
  <c r="BB139" i="1"/>
  <c r="BC139" i="1" s="1"/>
  <c r="BB140" i="1"/>
  <c r="BC140" i="1" s="1"/>
  <c r="BB141" i="1"/>
  <c r="BC141" i="1" s="1"/>
  <c r="BB142" i="1"/>
  <c r="BC142" i="1" s="1"/>
  <c r="BB143" i="1"/>
  <c r="BC143" i="1" s="1"/>
  <c r="BB144" i="1"/>
  <c r="BC144" i="1" s="1"/>
  <c r="BB145" i="1"/>
  <c r="BC145" i="1" s="1"/>
  <c r="BB146" i="1"/>
  <c r="BC146" i="1" s="1"/>
  <c r="BB147" i="1"/>
  <c r="BC147" i="1" s="1"/>
  <c r="BB148" i="1"/>
  <c r="BC148" i="1" s="1"/>
  <c r="BB149" i="1"/>
  <c r="BC149" i="1" s="1"/>
  <c r="BB150" i="1"/>
  <c r="BC150" i="1" s="1"/>
  <c r="BB151" i="1"/>
  <c r="BC151" i="1" s="1"/>
  <c r="BB152" i="1"/>
  <c r="BC152" i="1" s="1"/>
  <c r="BB153" i="1"/>
  <c r="BC153" i="1" s="1"/>
  <c r="BB154" i="1"/>
  <c r="BC154" i="1" s="1"/>
  <c r="BB155" i="1"/>
  <c r="BC155" i="1" s="1"/>
  <c r="BB156" i="1"/>
  <c r="BC156" i="1" s="1"/>
  <c r="BB157" i="1"/>
  <c r="BC157" i="1" s="1"/>
  <c r="BB158" i="1"/>
  <c r="BC158" i="1" s="1"/>
  <c r="BB159" i="1"/>
  <c r="BC159" i="1" s="1"/>
  <c r="BB160" i="1"/>
  <c r="BC160" i="1" s="1"/>
  <c r="BB161" i="1"/>
  <c r="BC161" i="1" s="1"/>
  <c r="BB162" i="1"/>
  <c r="BC162" i="1" s="1"/>
  <c r="BB163" i="1"/>
  <c r="BC163" i="1" s="1"/>
  <c r="BB164" i="1"/>
  <c r="BC164" i="1" s="1"/>
  <c r="BB165" i="1"/>
  <c r="BC165" i="1" s="1"/>
  <c r="BB166" i="1"/>
  <c r="BC166" i="1" s="1"/>
  <c r="BB167" i="1"/>
  <c r="BC167" i="1" s="1"/>
  <c r="BB168" i="1"/>
  <c r="BC168" i="1" s="1"/>
  <c r="BB169" i="1"/>
  <c r="BC169" i="1" s="1"/>
  <c r="BB170" i="1"/>
  <c r="BC170" i="1" s="1"/>
  <c r="BB171" i="1"/>
  <c r="BC171" i="1" s="1"/>
  <c r="BB172" i="1"/>
  <c r="BC172" i="1" s="1"/>
  <c r="BB173" i="1"/>
  <c r="BC173" i="1" s="1"/>
  <c r="BB174" i="1"/>
  <c r="BC174" i="1" s="1"/>
  <c r="BB175" i="1"/>
  <c r="BC175" i="1" s="1"/>
  <c r="BB176" i="1"/>
  <c r="BC176" i="1" s="1"/>
  <c r="BB177" i="1"/>
  <c r="BC177" i="1" s="1"/>
  <c r="BB178" i="1"/>
  <c r="BC178" i="1" s="1"/>
  <c r="BB179" i="1"/>
  <c r="BC179" i="1" s="1"/>
  <c r="BB180" i="1"/>
  <c r="BC180" i="1" s="1"/>
  <c r="BB181" i="1"/>
  <c r="BC181" i="1" s="1"/>
  <c r="BB182" i="1"/>
  <c r="BC182" i="1" s="1"/>
  <c r="BB183" i="1"/>
  <c r="BC183" i="1" s="1"/>
  <c r="BB184" i="1"/>
  <c r="BC184" i="1" s="1"/>
  <c r="BB185" i="1"/>
  <c r="BC185" i="1" s="1"/>
  <c r="BB186" i="1"/>
  <c r="BC186" i="1" s="1"/>
  <c r="BB187" i="1"/>
  <c r="BC187" i="1" s="1"/>
  <c r="BB188" i="1"/>
  <c r="BC188" i="1" s="1"/>
  <c r="BB189" i="1"/>
  <c r="BC189" i="1" s="1"/>
  <c r="BB190" i="1"/>
  <c r="BC190" i="1" s="1"/>
  <c r="BB191" i="1"/>
  <c r="BC191" i="1" s="1"/>
  <c r="BB192" i="1"/>
  <c r="BC192" i="1" s="1"/>
  <c r="BB193" i="1"/>
  <c r="BC193" i="1" s="1"/>
  <c r="BB194" i="1"/>
  <c r="BC194" i="1" s="1"/>
  <c r="BB195" i="1"/>
  <c r="BC195" i="1" s="1"/>
  <c r="BB196" i="1"/>
  <c r="BC196" i="1" s="1"/>
  <c r="BB197" i="1"/>
  <c r="BC197" i="1" s="1"/>
  <c r="BB198" i="1"/>
  <c r="BC198" i="1" s="1"/>
  <c r="AN2" i="1"/>
  <c r="R2" i="1"/>
  <c r="E23" i="3" l="1"/>
  <c r="E15" i="3"/>
  <c r="D128" i="3"/>
  <c r="E126" i="3" s="1"/>
  <c r="D102" i="3"/>
  <c r="D101" i="3"/>
  <c r="D100" i="3"/>
  <c r="D99" i="3"/>
  <c r="E47" i="3"/>
  <c r="E45" i="3"/>
  <c r="E44" i="3"/>
  <c r="E42" i="3"/>
  <c r="E46" i="3"/>
  <c r="E40" i="3"/>
  <c r="E41" i="3" s="1"/>
  <c r="E33" i="3"/>
  <c r="E34" i="3" s="1"/>
  <c r="E36" i="3"/>
  <c r="E35" i="3"/>
  <c r="E9" i="3"/>
  <c r="E30" i="3"/>
  <c r="E31" i="3" s="1"/>
  <c r="E8" i="3"/>
  <c r="E27" i="3"/>
  <c r="E26" i="3"/>
  <c r="E25" i="3"/>
  <c r="E4" i="3"/>
  <c r="E5" i="3"/>
  <c r="E10" i="3"/>
  <c r="D87" i="3"/>
  <c r="D86" i="3"/>
  <c r="D85" i="3"/>
  <c r="D84" i="3"/>
  <c r="AK4" i="1"/>
  <c r="AL4" i="1" s="1"/>
  <c r="AK5" i="1"/>
  <c r="AL5" i="1" s="1"/>
  <c r="AK6" i="1"/>
  <c r="AL6" i="1" s="1"/>
  <c r="AK7" i="1"/>
  <c r="AL7" i="1" s="1"/>
  <c r="AK8" i="1"/>
  <c r="AL8" i="1" s="1"/>
  <c r="AK9" i="1"/>
  <c r="AL9" i="1" s="1"/>
  <c r="AK10" i="1"/>
  <c r="AL10" i="1" s="1"/>
  <c r="AK11" i="1"/>
  <c r="AL11" i="1" s="1"/>
  <c r="AK12" i="1"/>
  <c r="AL12" i="1" s="1"/>
  <c r="AK13" i="1"/>
  <c r="AL13" i="1" s="1"/>
  <c r="AK14" i="1"/>
  <c r="AL14" i="1" s="1"/>
  <c r="AK15" i="1"/>
  <c r="AL15" i="1" s="1"/>
  <c r="AK16" i="1"/>
  <c r="AL16" i="1" s="1"/>
  <c r="AK17" i="1"/>
  <c r="AL17" i="1" s="1"/>
  <c r="AK18" i="1"/>
  <c r="AL18" i="1" s="1"/>
  <c r="AK19" i="1"/>
  <c r="AL19" i="1" s="1"/>
  <c r="AK20" i="1"/>
  <c r="AL20" i="1" s="1"/>
  <c r="AK21" i="1"/>
  <c r="AL21" i="1" s="1"/>
  <c r="AK22" i="1"/>
  <c r="AL22" i="1" s="1"/>
  <c r="AK23" i="1"/>
  <c r="AL23" i="1" s="1"/>
  <c r="AK24" i="1"/>
  <c r="AL24" i="1" s="1"/>
  <c r="AK25" i="1"/>
  <c r="AL25" i="1" s="1"/>
  <c r="AK26" i="1"/>
  <c r="AL26" i="1" s="1"/>
  <c r="AK27" i="1"/>
  <c r="AL27" i="1" s="1"/>
  <c r="AK28" i="1"/>
  <c r="AL28" i="1" s="1"/>
  <c r="AK29" i="1"/>
  <c r="AL29" i="1" s="1"/>
  <c r="AK30" i="1"/>
  <c r="AL30" i="1" s="1"/>
  <c r="AK31" i="1"/>
  <c r="AL31" i="1" s="1"/>
  <c r="AK32" i="1"/>
  <c r="AL32" i="1" s="1"/>
  <c r="AK33" i="1"/>
  <c r="AL33" i="1" s="1"/>
  <c r="AK34" i="1"/>
  <c r="AL34" i="1" s="1"/>
  <c r="AK35" i="1"/>
  <c r="AL35" i="1" s="1"/>
  <c r="AK36" i="1"/>
  <c r="AL36" i="1" s="1"/>
  <c r="AK37" i="1"/>
  <c r="AL37" i="1" s="1"/>
  <c r="AK38" i="1"/>
  <c r="AL38" i="1" s="1"/>
  <c r="AK39" i="1"/>
  <c r="AL39" i="1" s="1"/>
  <c r="AK40" i="1"/>
  <c r="AL40" i="1" s="1"/>
  <c r="AK41" i="1"/>
  <c r="AL41" i="1" s="1"/>
  <c r="AK42" i="1"/>
  <c r="AL42" i="1" s="1"/>
  <c r="AK43" i="1"/>
  <c r="AL43" i="1" s="1"/>
  <c r="AK44" i="1"/>
  <c r="AL44" i="1" s="1"/>
  <c r="AK45" i="1"/>
  <c r="AL45" i="1" s="1"/>
  <c r="AK46" i="1"/>
  <c r="AL46" i="1" s="1"/>
  <c r="AK47" i="1"/>
  <c r="AL47" i="1" s="1"/>
  <c r="AK48" i="1"/>
  <c r="AL48" i="1" s="1"/>
  <c r="AK49" i="1"/>
  <c r="AL49" i="1" s="1"/>
  <c r="AK50" i="1"/>
  <c r="AL50" i="1" s="1"/>
  <c r="AK51" i="1"/>
  <c r="AL51" i="1" s="1"/>
  <c r="AK52" i="1"/>
  <c r="AL52" i="1" s="1"/>
  <c r="AK53" i="1"/>
  <c r="AL53" i="1" s="1"/>
  <c r="AK54" i="1"/>
  <c r="AL54" i="1" s="1"/>
  <c r="AK55" i="1"/>
  <c r="AL55" i="1" s="1"/>
  <c r="AK56" i="1"/>
  <c r="AL56" i="1" s="1"/>
  <c r="AK57" i="1"/>
  <c r="AL57" i="1" s="1"/>
  <c r="AK58" i="1"/>
  <c r="AL58" i="1" s="1"/>
  <c r="AK59" i="1"/>
  <c r="AL59" i="1" s="1"/>
  <c r="AK60" i="1"/>
  <c r="AL60" i="1" s="1"/>
  <c r="AK61" i="1"/>
  <c r="AL61" i="1" s="1"/>
  <c r="AK62" i="1"/>
  <c r="AL62" i="1" s="1"/>
  <c r="AK63" i="1"/>
  <c r="AL63" i="1" s="1"/>
  <c r="AK64" i="1"/>
  <c r="AL64" i="1" s="1"/>
  <c r="AK65" i="1"/>
  <c r="AL65" i="1" s="1"/>
  <c r="AK66" i="1"/>
  <c r="AL66" i="1" s="1"/>
  <c r="AK67" i="1"/>
  <c r="AL67" i="1" s="1"/>
  <c r="AK68" i="1"/>
  <c r="AL68" i="1" s="1"/>
  <c r="AK69" i="1"/>
  <c r="AL69" i="1" s="1"/>
  <c r="AK70" i="1"/>
  <c r="AL70" i="1" s="1"/>
  <c r="AK71" i="1"/>
  <c r="AL71" i="1" s="1"/>
  <c r="AK72" i="1"/>
  <c r="AL72" i="1" s="1"/>
  <c r="AK73" i="1"/>
  <c r="AL73" i="1" s="1"/>
  <c r="AK74" i="1"/>
  <c r="AL74" i="1" s="1"/>
  <c r="AK75" i="1"/>
  <c r="AL75" i="1" s="1"/>
  <c r="AK76" i="1"/>
  <c r="AL76" i="1" s="1"/>
  <c r="AK77" i="1"/>
  <c r="AL77" i="1" s="1"/>
  <c r="AK78" i="1"/>
  <c r="AL78" i="1" s="1"/>
  <c r="AK79" i="1"/>
  <c r="AL79" i="1" s="1"/>
  <c r="AK80" i="1"/>
  <c r="AL80" i="1" s="1"/>
  <c r="AK81" i="1"/>
  <c r="AL81" i="1" s="1"/>
  <c r="AK82" i="1"/>
  <c r="AL82" i="1" s="1"/>
  <c r="AK83" i="1"/>
  <c r="AL83" i="1" s="1"/>
  <c r="AK84" i="1"/>
  <c r="AL84" i="1" s="1"/>
  <c r="AK85" i="1"/>
  <c r="AL85" i="1" s="1"/>
  <c r="AK86" i="1"/>
  <c r="AL86" i="1" s="1"/>
  <c r="AK87" i="1"/>
  <c r="AL87" i="1" s="1"/>
  <c r="AK88" i="1"/>
  <c r="AL88" i="1" s="1"/>
  <c r="AK89" i="1"/>
  <c r="AL89" i="1" s="1"/>
  <c r="AK90" i="1"/>
  <c r="AL90" i="1" s="1"/>
  <c r="AK91" i="1"/>
  <c r="AL91" i="1" s="1"/>
  <c r="AK92" i="1"/>
  <c r="AL92" i="1" s="1"/>
  <c r="AK93" i="1"/>
  <c r="AL93" i="1" s="1"/>
  <c r="AK94" i="1"/>
  <c r="AL94" i="1" s="1"/>
  <c r="AK95" i="1"/>
  <c r="AL95" i="1" s="1"/>
  <c r="AK96" i="1"/>
  <c r="AL96" i="1" s="1"/>
  <c r="AK97" i="1"/>
  <c r="AL97" i="1" s="1"/>
  <c r="AK98" i="1"/>
  <c r="AL98" i="1" s="1"/>
  <c r="AK99" i="1"/>
  <c r="AL99" i="1" s="1"/>
  <c r="AK100" i="1"/>
  <c r="AL100" i="1" s="1"/>
  <c r="AK101" i="1"/>
  <c r="AL101" i="1" s="1"/>
  <c r="AK102" i="1"/>
  <c r="AL102" i="1" s="1"/>
  <c r="AK103" i="1"/>
  <c r="AL103" i="1" s="1"/>
  <c r="AK104" i="1"/>
  <c r="AL104" i="1" s="1"/>
  <c r="AK105" i="1"/>
  <c r="AL105" i="1" s="1"/>
  <c r="AK106" i="1"/>
  <c r="AL106" i="1" s="1"/>
  <c r="AK107" i="1"/>
  <c r="AL107" i="1" s="1"/>
  <c r="AK108" i="1"/>
  <c r="AL108" i="1" s="1"/>
  <c r="AK109" i="1"/>
  <c r="AL109" i="1" s="1"/>
  <c r="AK110" i="1"/>
  <c r="AL110" i="1" s="1"/>
  <c r="AK111" i="1"/>
  <c r="AL111" i="1" s="1"/>
  <c r="AK112" i="1"/>
  <c r="AL112" i="1" s="1"/>
  <c r="AK113" i="1"/>
  <c r="AL113" i="1" s="1"/>
  <c r="AK114" i="1"/>
  <c r="AL114" i="1" s="1"/>
  <c r="AK115" i="1"/>
  <c r="AL115" i="1" s="1"/>
  <c r="AK116" i="1"/>
  <c r="AL116" i="1" s="1"/>
  <c r="AK117" i="1"/>
  <c r="AL117" i="1" s="1"/>
  <c r="AK118" i="1"/>
  <c r="AL118" i="1" s="1"/>
  <c r="AK119" i="1"/>
  <c r="AL119" i="1" s="1"/>
  <c r="AK120" i="1"/>
  <c r="AL120" i="1" s="1"/>
  <c r="AK121" i="1"/>
  <c r="AL121" i="1" s="1"/>
  <c r="AK122" i="1"/>
  <c r="AL122" i="1" s="1"/>
  <c r="AK123" i="1"/>
  <c r="AL123" i="1" s="1"/>
  <c r="AK124" i="1"/>
  <c r="AL124" i="1" s="1"/>
  <c r="AK125" i="1"/>
  <c r="AL125" i="1" s="1"/>
  <c r="AK126" i="1"/>
  <c r="AL126" i="1" s="1"/>
  <c r="AK127" i="1"/>
  <c r="AL127" i="1" s="1"/>
  <c r="AK128" i="1"/>
  <c r="AL128" i="1" s="1"/>
  <c r="AK129" i="1"/>
  <c r="AL129" i="1" s="1"/>
  <c r="AK130" i="1"/>
  <c r="AL130" i="1" s="1"/>
  <c r="AK131" i="1"/>
  <c r="AL131" i="1" s="1"/>
  <c r="AK132" i="1"/>
  <c r="AL132" i="1" s="1"/>
  <c r="AK133" i="1"/>
  <c r="AL133" i="1" s="1"/>
  <c r="AK134" i="1"/>
  <c r="AL134" i="1" s="1"/>
  <c r="AK135" i="1"/>
  <c r="AL135" i="1" s="1"/>
  <c r="AK136" i="1"/>
  <c r="AL136" i="1" s="1"/>
  <c r="AK137" i="1"/>
  <c r="AL137" i="1" s="1"/>
  <c r="AK138" i="1"/>
  <c r="AL138" i="1" s="1"/>
  <c r="AK139" i="1"/>
  <c r="AL139" i="1" s="1"/>
  <c r="AK140" i="1"/>
  <c r="AL140" i="1" s="1"/>
  <c r="AK141" i="1"/>
  <c r="AL141" i="1" s="1"/>
  <c r="AK142" i="1"/>
  <c r="AL142" i="1" s="1"/>
  <c r="AK143" i="1"/>
  <c r="AL143" i="1" s="1"/>
  <c r="AK144" i="1"/>
  <c r="AL144" i="1" s="1"/>
  <c r="AK145" i="1"/>
  <c r="AL145" i="1" s="1"/>
  <c r="AK146" i="1"/>
  <c r="AL146" i="1" s="1"/>
  <c r="AK147" i="1"/>
  <c r="AL147" i="1" s="1"/>
  <c r="AK148" i="1"/>
  <c r="AL148" i="1" s="1"/>
  <c r="AK149" i="1"/>
  <c r="AL149" i="1" s="1"/>
  <c r="AK150" i="1"/>
  <c r="AL150" i="1" s="1"/>
  <c r="AK151" i="1"/>
  <c r="AL151" i="1" s="1"/>
  <c r="AK152" i="1"/>
  <c r="AL152" i="1" s="1"/>
  <c r="AK153" i="1"/>
  <c r="AL153" i="1" s="1"/>
  <c r="AK154" i="1"/>
  <c r="AL154" i="1" s="1"/>
  <c r="AK155" i="1"/>
  <c r="AL155" i="1" s="1"/>
  <c r="AK156" i="1"/>
  <c r="AL156" i="1" s="1"/>
  <c r="AK157" i="1"/>
  <c r="AL157" i="1" s="1"/>
  <c r="AK158" i="1"/>
  <c r="AL158" i="1" s="1"/>
  <c r="AK159" i="1"/>
  <c r="AL159" i="1" s="1"/>
  <c r="AK160" i="1"/>
  <c r="AL160" i="1" s="1"/>
  <c r="AK161" i="1"/>
  <c r="AL161" i="1" s="1"/>
  <c r="AK162" i="1"/>
  <c r="AL162" i="1" s="1"/>
  <c r="AK163" i="1"/>
  <c r="AL163" i="1" s="1"/>
  <c r="AK164" i="1"/>
  <c r="AL164" i="1" s="1"/>
  <c r="AK165" i="1"/>
  <c r="AL165" i="1" s="1"/>
  <c r="AK166" i="1"/>
  <c r="AL166" i="1" s="1"/>
  <c r="AK167" i="1"/>
  <c r="AL167" i="1" s="1"/>
  <c r="AK168" i="1"/>
  <c r="AL168" i="1" s="1"/>
  <c r="AK169" i="1"/>
  <c r="AL169" i="1" s="1"/>
  <c r="AK170" i="1"/>
  <c r="AL170" i="1" s="1"/>
  <c r="AK171" i="1"/>
  <c r="AL171" i="1" s="1"/>
  <c r="AK172" i="1"/>
  <c r="AL172" i="1" s="1"/>
  <c r="AK173" i="1"/>
  <c r="AL173" i="1" s="1"/>
  <c r="AK174" i="1"/>
  <c r="AL174" i="1" s="1"/>
  <c r="AK175" i="1"/>
  <c r="AL175" i="1" s="1"/>
  <c r="AK176" i="1"/>
  <c r="AL176" i="1" s="1"/>
  <c r="AK177" i="1"/>
  <c r="AL177" i="1" s="1"/>
  <c r="AK178" i="1"/>
  <c r="AL178" i="1" s="1"/>
  <c r="AK179" i="1"/>
  <c r="AL179" i="1" s="1"/>
  <c r="AK180" i="1"/>
  <c r="AL180" i="1" s="1"/>
  <c r="AK181" i="1"/>
  <c r="AL181" i="1" s="1"/>
  <c r="AK182" i="1"/>
  <c r="AL182" i="1" s="1"/>
  <c r="AK183" i="1"/>
  <c r="AL183" i="1" s="1"/>
  <c r="AK184" i="1"/>
  <c r="AL184" i="1" s="1"/>
  <c r="AK185" i="1"/>
  <c r="AL185" i="1" s="1"/>
  <c r="AK186" i="1"/>
  <c r="AL186" i="1" s="1"/>
  <c r="AK187" i="1"/>
  <c r="AL187" i="1" s="1"/>
  <c r="AK188" i="1"/>
  <c r="AL188" i="1" s="1"/>
  <c r="AK189" i="1"/>
  <c r="AL189" i="1" s="1"/>
  <c r="AK190" i="1"/>
  <c r="AL190" i="1" s="1"/>
  <c r="AK191" i="1"/>
  <c r="AL191" i="1" s="1"/>
  <c r="AK192" i="1"/>
  <c r="AL192" i="1" s="1"/>
  <c r="AK193" i="1"/>
  <c r="AL193" i="1" s="1"/>
  <c r="AK194" i="1"/>
  <c r="AL194" i="1" s="1"/>
  <c r="AK195" i="1"/>
  <c r="AL195" i="1" s="1"/>
  <c r="AK196" i="1"/>
  <c r="AL196" i="1" s="1"/>
  <c r="AK197" i="1"/>
  <c r="AL197" i="1" s="1"/>
  <c r="AK198" i="1"/>
  <c r="AL198" i="1" s="1"/>
  <c r="AH3" i="1"/>
  <c r="AI3" i="1" s="1"/>
  <c r="AH4" i="1"/>
  <c r="AI4" i="1" s="1"/>
  <c r="AH5" i="1"/>
  <c r="AI5" i="1" s="1"/>
  <c r="AH6" i="1"/>
  <c r="AI6" i="1" s="1"/>
  <c r="AH7" i="1"/>
  <c r="AI7" i="1" s="1"/>
  <c r="AH8" i="1"/>
  <c r="AI8" i="1" s="1"/>
  <c r="AH9" i="1"/>
  <c r="AI9" i="1" s="1"/>
  <c r="AH10" i="1"/>
  <c r="AI10" i="1" s="1"/>
  <c r="AH11" i="1"/>
  <c r="AI11" i="1" s="1"/>
  <c r="AH12" i="1"/>
  <c r="AI12" i="1" s="1"/>
  <c r="AH13" i="1"/>
  <c r="AI13" i="1" s="1"/>
  <c r="AH14" i="1"/>
  <c r="AI14" i="1" s="1"/>
  <c r="AH15" i="1"/>
  <c r="AI15" i="1" s="1"/>
  <c r="AH16" i="1"/>
  <c r="AI16" i="1" s="1"/>
  <c r="AH17" i="1"/>
  <c r="AI17" i="1" s="1"/>
  <c r="AH18" i="1"/>
  <c r="AI18" i="1" s="1"/>
  <c r="AH19" i="1"/>
  <c r="AI19" i="1" s="1"/>
  <c r="AH20" i="1"/>
  <c r="AI20" i="1" s="1"/>
  <c r="AH21" i="1"/>
  <c r="AI21" i="1" s="1"/>
  <c r="AH22" i="1"/>
  <c r="AI22" i="1" s="1"/>
  <c r="AH23" i="1"/>
  <c r="AI23" i="1" s="1"/>
  <c r="AH24" i="1"/>
  <c r="AI24" i="1" s="1"/>
  <c r="AH25" i="1"/>
  <c r="AI25" i="1" s="1"/>
  <c r="AH26" i="1"/>
  <c r="AI26" i="1" s="1"/>
  <c r="AH27" i="1"/>
  <c r="AI27" i="1" s="1"/>
  <c r="AH28" i="1"/>
  <c r="AI28" i="1" s="1"/>
  <c r="AH29" i="1"/>
  <c r="AI29" i="1" s="1"/>
  <c r="AH30" i="1"/>
  <c r="AI30" i="1" s="1"/>
  <c r="AH31" i="1"/>
  <c r="AI31" i="1" s="1"/>
  <c r="AH32" i="1"/>
  <c r="AI32" i="1" s="1"/>
  <c r="AH33" i="1"/>
  <c r="AI33" i="1" s="1"/>
  <c r="AH34" i="1"/>
  <c r="AI34" i="1" s="1"/>
  <c r="AH35" i="1"/>
  <c r="AI35" i="1" s="1"/>
  <c r="AH36" i="1"/>
  <c r="AI36" i="1" s="1"/>
  <c r="AH37" i="1"/>
  <c r="AI37" i="1" s="1"/>
  <c r="AH38" i="1"/>
  <c r="AI38" i="1" s="1"/>
  <c r="AH39" i="1"/>
  <c r="AI39" i="1" s="1"/>
  <c r="AH40" i="1"/>
  <c r="AI40" i="1" s="1"/>
  <c r="AH41" i="1"/>
  <c r="AI41" i="1" s="1"/>
  <c r="AH42" i="1"/>
  <c r="AI42" i="1" s="1"/>
  <c r="AH43" i="1"/>
  <c r="AI43" i="1" s="1"/>
  <c r="AH44" i="1"/>
  <c r="AI44" i="1" s="1"/>
  <c r="AH45" i="1"/>
  <c r="AI45" i="1" s="1"/>
  <c r="AH46" i="1"/>
  <c r="AI46" i="1" s="1"/>
  <c r="AH47" i="1"/>
  <c r="AI47" i="1" s="1"/>
  <c r="AH48" i="1"/>
  <c r="AI48" i="1" s="1"/>
  <c r="AH49" i="1"/>
  <c r="AI49" i="1" s="1"/>
  <c r="AH50" i="1"/>
  <c r="AI50" i="1" s="1"/>
  <c r="AH51" i="1"/>
  <c r="AI51" i="1" s="1"/>
  <c r="AH52" i="1"/>
  <c r="AI52" i="1" s="1"/>
  <c r="AH53" i="1"/>
  <c r="AI53" i="1" s="1"/>
  <c r="AH54" i="1"/>
  <c r="AI54" i="1" s="1"/>
  <c r="AH55" i="1"/>
  <c r="AI55" i="1" s="1"/>
  <c r="AH56" i="1"/>
  <c r="AI56" i="1" s="1"/>
  <c r="AH57" i="1"/>
  <c r="AI57" i="1" s="1"/>
  <c r="AH58" i="1"/>
  <c r="AI58" i="1" s="1"/>
  <c r="AH59" i="1"/>
  <c r="AI59" i="1" s="1"/>
  <c r="AH60" i="1"/>
  <c r="AI60" i="1" s="1"/>
  <c r="AH61" i="1"/>
  <c r="AI61" i="1" s="1"/>
  <c r="AH62" i="1"/>
  <c r="AI62" i="1" s="1"/>
  <c r="AH63" i="1"/>
  <c r="AI63" i="1" s="1"/>
  <c r="AH64" i="1"/>
  <c r="AI64" i="1" s="1"/>
  <c r="AH65" i="1"/>
  <c r="AI65" i="1" s="1"/>
  <c r="AH66" i="1"/>
  <c r="AI66" i="1" s="1"/>
  <c r="AH67" i="1"/>
  <c r="AI67" i="1" s="1"/>
  <c r="AH68" i="1"/>
  <c r="AI68" i="1" s="1"/>
  <c r="AH69" i="1"/>
  <c r="AI69" i="1" s="1"/>
  <c r="AH70" i="1"/>
  <c r="AI70" i="1" s="1"/>
  <c r="AH71" i="1"/>
  <c r="AI71" i="1" s="1"/>
  <c r="AH72" i="1"/>
  <c r="AI72" i="1" s="1"/>
  <c r="AH73" i="1"/>
  <c r="AI73" i="1" s="1"/>
  <c r="AH74" i="1"/>
  <c r="AI74" i="1" s="1"/>
  <c r="AH75" i="1"/>
  <c r="AI75" i="1" s="1"/>
  <c r="AH76" i="1"/>
  <c r="AI76" i="1" s="1"/>
  <c r="AH77" i="1"/>
  <c r="AI77" i="1" s="1"/>
  <c r="AH78" i="1"/>
  <c r="AI78" i="1" s="1"/>
  <c r="AH79" i="1"/>
  <c r="AI79" i="1" s="1"/>
  <c r="AH80" i="1"/>
  <c r="AI80" i="1" s="1"/>
  <c r="AH81" i="1"/>
  <c r="AI81" i="1" s="1"/>
  <c r="AH82" i="1"/>
  <c r="AI82" i="1" s="1"/>
  <c r="AH83" i="1"/>
  <c r="AI83" i="1" s="1"/>
  <c r="AH84" i="1"/>
  <c r="AI84" i="1" s="1"/>
  <c r="AH85" i="1"/>
  <c r="AI85" i="1" s="1"/>
  <c r="AH86" i="1"/>
  <c r="AI86" i="1" s="1"/>
  <c r="AH87" i="1"/>
  <c r="AI87" i="1" s="1"/>
  <c r="AH88" i="1"/>
  <c r="AI88" i="1" s="1"/>
  <c r="AH89" i="1"/>
  <c r="AI89" i="1" s="1"/>
  <c r="AH90" i="1"/>
  <c r="AI90" i="1" s="1"/>
  <c r="AH91" i="1"/>
  <c r="AI91" i="1" s="1"/>
  <c r="AH92" i="1"/>
  <c r="AI92" i="1" s="1"/>
  <c r="AH93" i="1"/>
  <c r="AI93" i="1" s="1"/>
  <c r="AH94" i="1"/>
  <c r="AI94" i="1" s="1"/>
  <c r="AH95" i="1"/>
  <c r="AI95" i="1" s="1"/>
  <c r="AH96" i="1"/>
  <c r="AI96" i="1" s="1"/>
  <c r="AH97" i="1"/>
  <c r="AI97" i="1" s="1"/>
  <c r="AH98" i="1"/>
  <c r="AI98" i="1" s="1"/>
  <c r="AH99" i="1"/>
  <c r="AI99" i="1" s="1"/>
  <c r="AH100" i="1"/>
  <c r="AI100" i="1" s="1"/>
  <c r="AH101" i="1"/>
  <c r="AI101" i="1" s="1"/>
  <c r="AH102" i="1"/>
  <c r="AI102" i="1" s="1"/>
  <c r="AH103" i="1"/>
  <c r="AI103" i="1" s="1"/>
  <c r="AH104" i="1"/>
  <c r="AI104" i="1" s="1"/>
  <c r="AH105" i="1"/>
  <c r="AI105" i="1" s="1"/>
  <c r="AH106" i="1"/>
  <c r="AI106" i="1" s="1"/>
  <c r="AH107" i="1"/>
  <c r="AI107" i="1" s="1"/>
  <c r="AH108" i="1"/>
  <c r="AI108" i="1" s="1"/>
  <c r="AH109" i="1"/>
  <c r="AI109" i="1" s="1"/>
  <c r="AH110" i="1"/>
  <c r="AI110" i="1" s="1"/>
  <c r="AH111" i="1"/>
  <c r="AI111" i="1" s="1"/>
  <c r="AH112" i="1"/>
  <c r="AI112" i="1" s="1"/>
  <c r="AH113" i="1"/>
  <c r="AI113" i="1" s="1"/>
  <c r="AH114" i="1"/>
  <c r="AI114" i="1" s="1"/>
  <c r="AH115" i="1"/>
  <c r="AI115" i="1" s="1"/>
  <c r="AH116" i="1"/>
  <c r="AI116" i="1" s="1"/>
  <c r="AH117" i="1"/>
  <c r="AI117" i="1" s="1"/>
  <c r="AH118" i="1"/>
  <c r="AI118" i="1" s="1"/>
  <c r="AH119" i="1"/>
  <c r="AI119" i="1" s="1"/>
  <c r="AH120" i="1"/>
  <c r="AI120" i="1" s="1"/>
  <c r="AH121" i="1"/>
  <c r="AI121" i="1" s="1"/>
  <c r="AH122" i="1"/>
  <c r="AI122" i="1" s="1"/>
  <c r="AH123" i="1"/>
  <c r="AI123" i="1" s="1"/>
  <c r="AH124" i="1"/>
  <c r="AI124" i="1" s="1"/>
  <c r="AH125" i="1"/>
  <c r="AI125" i="1" s="1"/>
  <c r="AH126" i="1"/>
  <c r="AI126" i="1" s="1"/>
  <c r="AH127" i="1"/>
  <c r="AI127" i="1" s="1"/>
  <c r="AH128" i="1"/>
  <c r="AI128" i="1" s="1"/>
  <c r="AH129" i="1"/>
  <c r="AI129" i="1" s="1"/>
  <c r="AH130" i="1"/>
  <c r="AI130" i="1" s="1"/>
  <c r="AH131" i="1"/>
  <c r="AI131" i="1" s="1"/>
  <c r="AH132" i="1"/>
  <c r="AI132" i="1" s="1"/>
  <c r="AH133" i="1"/>
  <c r="AI133" i="1" s="1"/>
  <c r="AH134" i="1"/>
  <c r="AI134" i="1" s="1"/>
  <c r="AH135" i="1"/>
  <c r="AI135" i="1" s="1"/>
  <c r="AH136" i="1"/>
  <c r="AI136" i="1" s="1"/>
  <c r="AH137" i="1"/>
  <c r="AI137" i="1" s="1"/>
  <c r="AH138" i="1"/>
  <c r="AI138" i="1" s="1"/>
  <c r="AH139" i="1"/>
  <c r="AI139" i="1" s="1"/>
  <c r="AH140" i="1"/>
  <c r="AI140" i="1" s="1"/>
  <c r="AH141" i="1"/>
  <c r="AI141" i="1" s="1"/>
  <c r="AH142" i="1"/>
  <c r="AI142" i="1" s="1"/>
  <c r="AH143" i="1"/>
  <c r="AI143" i="1" s="1"/>
  <c r="AH144" i="1"/>
  <c r="AI144" i="1" s="1"/>
  <c r="AH145" i="1"/>
  <c r="AI145" i="1" s="1"/>
  <c r="AH146" i="1"/>
  <c r="AI146" i="1" s="1"/>
  <c r="AH147" i="1"/>
  <c r="AI147" i="1" s="1"/>
  <c r="AH148" i="1"/>
  <c r="AI148" i="1" s="1"/>
  <c r="AH149" i="1"/>
  <c r="AI149" i="1" s="1"/>
  <c r="AH150" i="1"/>
  <c r="AI150" i="1" s="1"/>
  <c r="AH151" i="1"/>
  <c r="AI151" i="1" s="1"/>
  <c r="AH152" i="1"/>
  <c r="AI152" i="1" s="1"/>
  <c r="AH153" i="1"/>
  <c r="AI153" i="1" s="1"/>
  <c r="AH154" i="1"/>
  <c r="AI154" i="1" s="1"/>
  <c r="AH155" i="1"/>
  <c r="AI155" i="1" s="1"/>
  <c r="AH156" i="1"/>
  <c r="AI156" i="1" s="1"/>
  <c r="AH157" i="1"/>
  <c r="AI157" i="1" s="1"/>
  <c r="AH158" i="1"/>
  <c r="AI158" i="1" s="1"/>
  <c r="AH159" i="1"/>
  <c r="AI159" i="1" s="1"/>
  <c r="AH160" i="1"/>
  <c r="AI160" i="1" s="1"/>
  <c r="AH161" i="1"/>
  <c r="AI161" i="1" s="1"/>
  <c r="AH162" i="1"/>
  <c r="AI162" i="1" s="1"/>
  <c r="AH163" i="1"/>
  <c r="AI163" i="1" s="1"/>
  <c r="AH164" i="1"/>
  <c r="AI164" i="1" s="1"/>
  <c r="AH165" i="1"/>
  <c r="AI165" i="1" s="1"/>
  <c r="AH166" i="1"/>
  <c r="AI166" i="1" s="1"/>
  <c r="AH167" i="1"/>
  <c r="AI167" i="1" s="1"/>
  <c r="AH168" i="1"/>
  <c r="AI168" i="1" s="1"/>
  <c r="AH169" i="1"/>
  <c r="AI169" i="1" s="1"/>
  <c r="AH170" i="1"/>
  <c r="AI170" i="1" s="1"/>
  <c r="AH171" i="1"/>
  <c r="AI171" i="1" s="1"/>
  <c r="AH172" i="1"/>
  <c r="AI172" i="1" s="1"/>
  <c r="AH173" i="1"/>
  <c r="AI173" i="1" s="1"/>
  <c r="AH174" i="1"/>
  <c r="AI174" i="1" s="1"/>
  <c r="AH175" i="1"/>
  <c r="AI175" i="1" s="1"/>
  <c r="AH176" i="1"/>
  <c r="AI176" i="1" s="1"/>
  <c r="AH177" i="1"/>
  <c r="AI177" i="1" s="1"/>
  <c r="AH178" i="1"/>
  <c r="AI178" i="1" s="1"/>
  <c r="AH179" i="1"/>
  <c r="AI179" i="1" s="1"/>
  <c r="AH180" i="1"/>
  <c r="AI180" i="1" s="1"/>
  <c r="AH181" i="1"/>
  <c r="AI181" i="1" s="1"/>
  <c r="AH182" i="1"/>
  <c r="AI182" i="1" s="1"/>
  <c r="AH183" i="1"/>
  <c r="AI183" i="1" s="1"/>
  <c r="AH184" i="1"/>
  <c r="AI184" i="1" s="1"/>
  <c r="AH185" i="1"/>
  <c r="AI185" i="1" s="1"/>
  <c r="AH186" i="1"/>
  <c r="AI186" i="1" s="1"/>
  <c r="AH187" i="1"/>
  <c r="AI187" i="1" s="1"/>
  <c r="AH188" i="1"/>
  <c r="AI188" i="1" s="1"/>
  <c r="AH189" i="1"/>
  <c r="AI189" i="1" s="1"/>
  <c r="AH190" i="1"/>
  <c r="AI190" i="1" s="1"/>
  <c r="AH191" i="1"/>
  <c r="AI191" i="1" s="1"/>
  <c r="AH192" i="1"/>
  <c r="AI192" i="1" s="1"/>
  <c r="AH193" i="1"/>
  <c r="AI193" i="1" s="1"/>
  <c r="AH194" i="1"/>
  <c r="AI194" i="1" s="1"/>
  <c r="AH195" i="1"/>
  <c r="AI195" i="1" s="1"/>
  <c r="AH196" i="1"/>
  <c r="AI196" i="1" s="1"/>
  <c r="AH197" i="1"/>
  <c r="AI197" i="1" s="1"/>
  <c r="AH198" i="1"/>
  <c r="AI198" i="1" s="1"/>
  <c r="AE4" i="1"/>
  <c r="AF4" i="1" s="1"/>
  <c r="AE5" i="1"/>
  <c r="AF5" i="1" s="1"/>
  <c r="AE6" i="1"/>
  <c r="AF6" i="1" s="1"/>
  <c r="AE7" i="1"/>
  <c r="AF7" i="1" s="1"/>
  <c r="AE8" i="1"/>
  <c r="AF8" i="1" s="1"/>
  <c r="AE9" i="1"/>
  <c r="AF9" i="1" s="1"/>
  <c r="AE10" i="1"/>
  <c r="AF10" i="1" s="1"/>
  <c r="AE11" i="1"/>
  <c r="AF11" i="1" s="1"/>
  <c r="AE12" i="1"/>
  <c r="AF12" i="1" s="1"/>
  <c r="AE13" i="1"/>
  <c r="AF13" i="1" s="1"/>
  <c r="AE14" i="1"/>
  <c r="AF14" i="1" s="1"/>
  <c r="AE15" i="1"/>
  <c r="AF15" i="1" s="1"/>
  <c r="AE16" i="1"/>
  <c r="AF16" i="1" s="1"/>
  <c r="AE17" i="1"/>
  <c r="AF17" i="1" s="1"/>
  <c r="AE18" i="1"/>
  <c r="AF18" i="1" s="1"/>
  <c r="AE19" i="1"/>
  <c r="AF19" i="1" s="1"/>
  <c r="AE20" i="1"/>
  <c r="AF20" i="1" s="1"/>
  <c r="AE21" i="1"/>
  <c r="AF21" i="1" s="1"/>
  <c r="AE22" i="1"/>
  <c r="AF22" i="1" s="1"/>
  <c r="AE23" i="1"/>
  <c r="AF23" i="1" s="1"/>
  <c r="AE24" i="1"/>
  <c r="AF24" i="1" s="1"/>
  <c r="AE25" i="1"/>
  <c r="AF25" i="1" s="1"/>
  <c r="AE26" i="1"/>
  <c r="AF26" i="1" s="1"/>
  <c r="AE27" i="1"/>
  <c r="AF27" i="1" s="1"/>
  <c r="AE28" i="1"/>
  <c r="AF28" i="1" s="1"/>
  <c r="AE29" i="1"/>
  <c r="AF29" i="1" s="1"/>
  <c r="AE30" i="1"/>
  <c r="AF30" i="1" s="1"/>
  <c r="AE31" i="1"/>
  <c r="AF31" i="1" s="1"/>
  <c r="AE32" i="1"/>
  <c r="AF32" i="1" s="1"/>
  <c r="AE33" i="1"/>
  <c r="AF33" i="1" s="1"/>
  <c r="AE34" i="1"/>
  <c r="AF34" i="1" s="1"/>
  <c r="AE35" i="1"/>
  <c r="AF35" i="1" s="1"/>
  <c r="AE36" i="1"/>
  <c r="AF36" i="1" s="1"/>
  <c r="AE37" i="1"/>
  <c r="AF37" i="1" s="1"/>
  <c r="AE38" i="1"/>
  <c r="AF38" i="1" s="1"/>
  <c r="AE39" i="1"/>
  <c r="AF39" i="1" s="1"/>
  <c r="AE40" i="1"/>
  <c r="AF40" i="1" s="1"/>
  <c r="AE41" i="1"/>
  <c r="AF41" i="1" s="1"/>
  <c r="AE42" i="1"/>
  <c r="AF42" i="1" s="1"/>
  <c r="AE43" i="1"/>
  <c r="AF43" i="1" s="1"/>
  <c r="AE44" i="1"/>
  <c r="AF44" i="1" s="1"/>
  <c r="AE45" i="1"/>
  <c r="AF45" i="1" s="1"/>
  <c r="AE46" i="1"/>
  <c r="AF46" i="1" s="1"/>
  <c r="AE47" i="1"/>
  <c r="AF47" i="1" s="1"/>
  <c r="AE48" i="1"/>
  <c r="AF48" i="1" s="1"/>
  <c r="AE49" i="1"/>
  <c r="AF49" i="1" s="1"/>
  <c r="AE50" i="1"/>
  <c r="AF50" i="1" s="1"/>
  <c r="AE51" i="1"/>
  <c r="AF51" i="1" s="1"/>
  <c r="AE52" i="1"/>
  <c r="AF52" i="1" s="1"/>
  <c r="AE53" i="1"/>
  <c r="AF53" i="1" s="1"/>
  <c r="AE54" i="1"/>
  <c r="AF54" i="1" s="1"/>
  <c r="AE55" i="1"/>
  <c r="AF55" i="1" s="1"/>
  <c r="AE56" i="1"/>
  <c r="AF56" i="1" s="1"/>
  <c r="AE57" i="1"/>
  <c r="AF57" i="1" s="1"/>
  <c r="AE58" i="1"/>
  <c r="AF58" i="1" s="1"/>
  <c r="AE59" i="1"/>
  <c r="AF59" i="1" s="1"/>
  <c r="AE60" i="1"/>
  <c r="AF60" i="1" s="1"/>
  <c r="AE61" i="1"/>
  <c r="AF61" i="1" s="1"/>
  <c r="AE62" i="1"/>
  <c r="AF62" i="1" s="1"/>
  <c r="AE63" i="1"/>
  <c r="AF63" i="1" s="1"/>
  <c r="AE64" i="1"/>
  <c r="AF64" i="1" s="1"/>
  <c r="AE65" i="1"/>
  <c r="AF65" i="1" s="1"/>
  <c r="AE66" i="1"/>
  <c r="AF66" i="1" s="1"/>
  <c r="AE67" i="1"/>
  <c r="AF67" i="1" s="1"/>
  <c r="AE68" i="1"/>
  <c r="AF68" i="1" s="1"/>
  <c r="AE69" i="1"/>
  <c r="AF69" i="1" s="1"/>
  <c r="AE70" i="1"/>
  <c r="AF70" i="1" s="1"/>
  <c r="AE71" i="1"/>
  <c r="AF71" i="1" s="1"/>
  <c r="AE72" i="1"/>
  <c r="AF72" i="1" s="1"/>
  <c r="AE73" i="1"/>
  <c r="AF73" i="1" s="1"/>
  <c r="AE74" i="1"/>
  <c r="AF74" i="1" s="1"/>
  <c r="AE75" i="1"/>
  <c r="AF75" i="1" s="1"/>
  <c r="AE76" i="1"/>
  <c r="AF76" i="1" s="1"/>
  <c r="AE77" i="1"/>
  <c r="AF77" i="1" s="1"/>
  <c r="AE78" i="1"/>
  <c r="AF78" i="1" s="1"/>
  <c r="AE79" i="1"/>
  <c r="AF79" i="1" s="1"/>
  <c r="AE80" i="1"/>
  <c r="AF80" i="1" s="1"/>
  <c r="AE81" i="1"/>
  <c r="AF81" i="1" s="1"/>
  <c r="AE82" i="1"/>
  <c r="AF82" i="1" s="1"/>
  <c r="AE83" i="1"/>
  <c r="AF83" i="1" s="1"/>
  <c r="AE84" i="1"/>
  <c r="AF84" i="1" s="1"/>
  <c r="AE85" i="1"/>
  <c r="AF85" i="1" s="1"/>
  <c r="AE86" i="1"/>
  <c r="AF86" i="1" s="1"/>
  <c r="AE87" i="1"/>
  <c r="AF87" i="1" s="1"/>
  <c r="AE88" i="1"/>
  <c r="AF88" i="1" s="1"/>
  <c r="AE89" i="1"/>
  <c r="AF89" i="1" s="1"/>
  <c r="AE90" i="1"/>
  <c r="AF90" i="1" s="1"/>
  <c r="AE91" i="1"/>
  <c r="AF91" i="1" s="1"/>
  <c r="AE92" i="1"/>
  <c r="AF92" i="1" s="1"/>
  <c r="AE93" i="1"/>
  <c r="AF93" i="1" s="1"/>
  <c r="AE94" i="1"/>
  <c r="AF94" i="1" s="1"/>
  <c r="AE95" i="1"/>
  <c r="AF95" i="1" s="1"/>
  <c r="AE96" i="1"/>
  <c r="AF96" i="1" s="1"/>
  <c r="AE97" i="1"/>
  <c r="AF97" i="1" s="1"/>
  <c r="AE98" i="1"/>
  <c r="AF98" i="1" s="1"/>
  <c r="AE99" i="1"/>
  <c r="AF99" i="1" s="1"/>
  <c r="AE100" i="1"/>
  <c r="AF100" i="1" s="1"/>
  <c r="AE101" i="1"/>
  <c r="AF101" i="1" s="1"/>
  <c r="AE102" i="1"/>
  <c r="AF102" i="1" s="1"/>
  <c r="AE103" i="1"/>
  <c r="AF103" i="1" s="1"/>
  <c r="AE104" i="1"/>
  <c r="AF104" i="1" s="1"/>
  <c r="AE105" i="1"/>
  <c r="AF105" i="1" s="1"/>
  <c r="AE106" i="1"/>
  <c r="AF106" i="1" s="1"/>
  <c r="AE107" i="1"/>
  <c r="AF107" i="1" s="1"/>
  <c r="AE108" i="1"/>
  <c r="AF108" i="1" s="1"/>
  <c r="AE109" i="1"/>
  <c r="AF109" i="1" s="1"/>
  <c r="AE110" i="1"/>
  <c r="AF110" i="1" s="1"/>
  <c r="AE111" i="1"/>
  <c r="AF111" i="1" s="1"/>
  <c r="AE112" i="1"/>
  <c r="AF112" i="1" s="1"/>
  <c r="AE113" i="1"/>
  <c r="AF113" i="1" s="1"/>
  <c r="AE114" i="1"/>
  <c r="AF114" i="1" s="1"/>
  <c r="AE115" i="1"/>
  <c r="AF115" i="1" s="1"/>
  <c r="AE116" i="1"/>
  <c r="AF116" i="1" s="1"/>
  <c r="AE117" i="1"/>
  <c r="AF117" i="1" s="1"/>
  <c r="AE118" i="1"/>
  <c r="AF118" i="1" s="1"/>
  <c r="AE119" i="1"/>
  <c r="AF119" i="1" s="1"/>
  <c r="AE120" i="1"/>
  <c r="AF120" i="1" s="1"/>
  <c r="AE121" i="1"/>
  <c r="AF121" i="1" s="1"/>
  <c r="AE122" i="1"/>
  <c r="AF122" i="1" s="1"/>
  <c r="AE123" i="1"/>
  <c r="AF123" i="1" s="1"/>
  <c r="AE124" i="1"/>
  <c r="AF124" i="1" s="1"/>
  <c r="AE125" i="1"/>
  <c r="AF125" i="1" s="1"/>
  <c r="AE126" i="1"/>
  <c r="AF126" i="1" s="1"/>
  <c r="AE127" i="1"/>
  <c r="AF127" i="1" s="1"/>
  <c r="AE128" i="1"/>
  <c r="AF128" i="1" s="1"/>
  <c r="AE129" i="1"/>
  <c r="AF129" i="1" s="1"/>
  <c r="AE130" i="1"/>
  <c r="AF130" i="1" s="1"/>
  <c r="AE131" i="1"/>
  <c r="AF131" i="1" s="1"/>
  <c r="AE132" i="1"/>
  <c r="AF132" i="1" s="1"/>
  <c r="AE133" i="1"/>
  <c r="AF133" i="1" s="1"/>
  <c r="AE134" i="1"/>
  <c r="AF134" i="1" s="1"/>
  <c r="AE135" i="1"/>
  <c r="AF135" i="1" s="1"/>
  <c r="AE136" i="1"/>
  <c r="AF136" i="1" s="1"/>
  <c r="AE137" i="1"/>
  <c r="AF137" i="1" s="1"/>
  <c r="AE138" i="1"/>
  <c r="AF138" i="1" s="1"/>
  <c r="AE139" i="1"/>
  <c r="AF139" i="1" s="1"/>
  <c r="AE140" i="1"/>
  <c r="AF140" i="1" s="1"/>
  <c r="AE141" i="1"/>
  <c r="AF141" i="1" s="1"/>
  <c r="AE142" i="1"/>
  <c r="AF142" i="1" s="1"/>
  <c r="AE143" i="1"/>
  <c r="AF143" i="1" s="1"/>
  <c r="AE144" i="1"/>
  <c r="AF144" i="1" s="1"/>
  <c r="AE145" i="1"/>
  <c r="AF145" i="1" s="1"/>
  <c r="AE146" i="1"/>
  <c r="AF146" i="1" s="1"/>
  <c r="AE147" i="1"/>
  <c r="AF147" i="1" s="1"/>
  <c r="AE148" i="1"/>
  <c r="AF148" i="1" s="1"/>
  <c r="AE149" i="1"/>
  <c r="AF149" i="1" s="1"/>
  <c r="AE150" i="1"/>
  <c r="AF150" i="1" s="1"/>
  <c r="AE151" i="1"/>
  <c r="AF151" i="1" s="1"/>
  <c r="AE152" i="1"/>
  <c r="AF152" i="1" s="1"/>
  <c r="AE153" i="1"/>
  <c r="AF153" i="1" s="1"/>
  <c r="AE154" i="1"/>
  <c r="AF154" i="1" s="1"/>
  <c r="AE155" i="1"/>
  <c r="AF155" i="1" s="1"/>
  <c r="AE156" i="1"/>
  <c r="AF156" i="1" s="1"/>
  <c r="AE157" i="1"/>
  <c r="AF157" i="1" s="1"/>
  <c r="AE158" i="1"/>
  <c r="AF158" i="1" s="1"/>
  <c r="AE159" i="1"/>
  <c r="AF159" i="1" s="1"/>
  <c r="AE160" i="1"/>
  <c r="AF160" i="1" s="1"/>
  <c r="AE161" i="1"/>
  <c r="AF161" i="1" s="1"/>
  <c r="AE162" i="1"/>
  <c r="AF162" i="1" s="1"/>
  <c r="AE163" i="1"/>
  <c r="AF163" i="1" s="1"/>
  <c r="AE164" i="1"/>
  <c r="AF164" i="1" s="1"/>
  <c r="AE165" i="1"/>
  <c r="AF165" i="1" s="1"/>
  <c r="AE166" i="1"/>
  <c r="AF166" i="1" s="1"/>
  <c r="AE167" i="1"/>
  <c r="AF167" i="1" s="1"/>
  <c r="AE168" i="1"/>
  <c r="AF168" i="1" s="1"/>
  <c r="AE169" i="1"/>
  <c r="AF169" i="1" s="1"/>
  <c r="AE170" i="1"/>
  <c r="AF170" i="1" s="1"/>
  <c r="AE171" i="1"/>
  <c r="AF171" i="1" s="1"/>
  <c r="AE172" i="1"/>
  <c r="AF172" i="1" s="1"/>
  <c r="AE173" i="1"/>
  <c r="AF173" i="1" s="1"/>
  <c r="AE174" i="1"/>
  <c r="AF174" i="1" s="1"/>
  <c r="AE175" i="1"/>
  <c r="AF175" i="1" s="1"/>
  <c r="AE176" i="1"/>
  <c r="AF176" i="1" s="1"/>
  <c r="AE177" i="1"/>
  <c r="AF177" i="1" s="1"/>
  <c r="AE178" i="1"/>
  <c r="AF178" i="1" s="1"/>
  <c r="AE179" i="1"/>
  <c r="AF179" i="1" s="1"/>
  <c r="AE180" i="1"/>
  <c r="AF180" i="1" s="1"/>
  <c r="AE181" i="1"/>
  <c r="AF181" i="1" s="1"/>
  <c r="AE182" i="1"/>
  <c r="AF182" i="1" s="1"/>
  <c r="AE183" i="1"/>
  <c r="AF183" i="1" s="1"/>
  <c r="AE184" i="1"/>
  <c r="AF184" i="1" s="1"/>
  <c r="AE185" i="1"/>
  <c r="AF185" i="1" s="1"/>
  <c r="AE186" i="1"/>
  <c r="AF186" i="1" s="1"/>
  <c r="AE187" i="1"/>
  <c r="AF187" i="1" s="1"/>
  <c r="AE188" i="1"/>
  <c r="AF188" i="1" s="1"/>
  <c r="AE189" i="1"/>
  <c r="AF189" i="1" s="1"/>
  <c r="AE190" i="1"/>
  <c r="AF190" i="1" s="1"/>
  <c r="AE191" i="1"/>
  <c r="AF191" i="1" s="1"/>
  <c r="AE192" i="1"/>
  <c r="AF192" i="1" s="1"/>
  <c r="AE193" i="1"/>
  <c r="AF193" i="1" s="1"/>
  <c r="AE194" i="1"/>
  <c r="AF194" i="1" s="1"/>
  <c r="AE195" i="1"/>
  <c r="AF195" i="1" s="1"/>
  <c r="AE196" i="1"/>
  <c r="AF196" i="1" s="1"/>
  <c r="AE197" i="1"/>
  <c r="AF197" i="1" s="1"/>
  <c r="AE198" i="1"/>
  <c r="AF198" i="1" s="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B40" i="1"/>
  <c r="AC40" i="1" s="1"/>
  <c r="AB41" i="1"/>
  <c r="AC41" i="1" s="1"/>
  <c r="AB42" i="1"/>
  <c r="AC42" i="1" s="1"/>
  <c r="AB43" i="1"/>
  <c r="AC43" i="1" s="1"/>
  <c r="AB44" i="1"/>
  <c r="AC44" i="1" s="1"/>
  <c r="AB45" i="1"/>
  <c r="AC45" i="1" s="1"/>
  <c r="AB46" i="1"/>
  <c r="AC46" i="1" s="1"/>
  <c r="AB47" i="1"/>
  <c r="AC47" i="1" s="1"/>
  <c r="AB48" i="1"/>
  <c r="AC48" i="1" s="1"/>
  <c r="AB49" i="1"/>
  <c r="AC49" i="1" s="1"/>
  <c r="AB50" i="1"/>
  <c r="AC50" i="1" s="1"/>
  <c r="AB51" i="1"/>
  <c r="AC51" i="1" s="1"/>
  <c r="AB52" i="1"/>
  <c r="AC52" i="1" s="1"/>
  <c r="AB53" i="1"/>
  <c r="AC53" i="1" s="1"/>
  <c r="AB54" i="1"/>
  <c r="AC54" i="1" s="1"/>
  <c r="AB55" i="1"/>
  <c r="AC55" i="1" s="1"/>
  <c r="AB56" i="1"/>
  <c r="AC56" i="1" s="1"/>
  <c r="AB57" i="1"/>
  <c r="AC57" i="1" s="1"/>
  <c r="AB58" i="1"/>
  <c r="AC58" i="1" s="1"/>
  <c r="AB59" i="1"/>
  <c r="AC59" i="1" s="1"/>
  <c r="AB60" i="1"/>
  <c r="AC60" i="1" s="1"/>
  <c r="AB61" i="1"/>
  <c r="AC61" i="1" s="1"/>
  <c r="AB62" i="1"/>
  <c r="AC62" i="1" s="1"/>
  <c r="AB63" i="1"/>
  <c r="AC63" i="1" s="1"/>
  <c r="AB64" i="1"/>
  <c r="AC64" i="1" s="1"/>
  <c r="AB65" i="1"/>
  <c r="AC65" i="1" s="1"/>
  <c r="AB66" i="1"/>
  <c r="AC66" i="1" s="1"/>
  <c r="AB67" i="1"/>
  <c r="AC67" i="1" s="1"/>
  <c r="AB68" i="1"/>
  <c r="AC68" i="1" s="1"/>
  <c r="AB69" i="1"/>
  <c r="AC69" i="1" s="1"/>
  <c r="AB70" i="1"/>
  <c r="AC70" i="1" s="1"/>
  <c r="AB71" i="1"/>
  <c r="AC71" i="1" s="1"/>
  <c r="AB72" i="1"/>
  <c r="AC72" i="1" s="1"/>
  <c r="AB73" i="1"/>
  <c r="AC73" i="1" s="1"/>
  <c r="AB74" i="1"/>
  <c r="AC74" i="1" s="1"/>
  <c r="AB75" i="1"/>
  <c r="AC75" i="1" s="1"/>
  <c r="AB76" i="1"/>
  <c r="AC76" i="1" s="1"/>
  <c r="AB77" i="1"/>
  <c r="AC77" i="1" s="1"/>
  <c r="AB78" i="1"/>
  <c r="AC78" i="1" s="1"/>
  <c r="AB79" i="1"/>
  <c r="AC79" i="1" s="1"/>
  <c r="AB80" i="1"/>
  <c r="AC80" i="1" s="1"/>
  <c r="AB81" i="1"/>
  <c r="AC81" i="1" s="1"/>
  <c r="AB82" i="1"/>
  <c r="AC82" i="1" s="1"/>
  <c r="AB83" i="1"/>
  <c r="AC83" i="1" s="1"/>
  <c r="AB84" i="1"/>
  <c r="AC84" i="1" s="1"/>
  <c r="AB85" i="1"/>
  <c r="AC85" i="1" s="1"/>
  <c r="AB86" i="1"/>
  <c r="AC86" i="1" s="1"/>
  <c r="AB87" i="1"/>
  <c r="AC87" i="1" s="1"/>
  <c r="AB88" i="1"/>
  <c r="AC88" i="1" s="1"/>
  <c r="AB89" i="1"/>
  <c r="AC89" i="1" s="1"/>
  <c r="AB90" i="1"/>
  <c r="AC90" i="1" s="1"/>
  <c r="AB91" i="1"/>
  <c r="AC91" i="1" s="1"/>
  <c r="AB92" i="1"/>
  <c r="AC92" i="1" s="1"/>
  <c r="AB93" i="1"/>
  <c r="AC93" i="1" s="1"/>
  <c r="AB94" i="1"/>
  <c r="AC94" i="1" s="1"/>
  <c r="AB95" i="1"/>
  <c r="AC95" i="1" s="1"/>
  <c r="AB96" i="1"/>
  <c r="AC96" i="1" s="1"/>
  <c r="AB97" i="1"/>
  <c r="AC97" i="1" s="1"/>
  <c r="AB98" i="1"/>
  <c r="AC98" i="1" s="1"/>
  <c r="AB99" i="1"/>
  <c r="AC99" i="1" s="1"/>
  <c r="AB100" i="1"/>
  <c r="AC100" i="1" s="1"/>
  <c r="AB101" i="1"/>
  <c r="AC101" i="1" s="1"/>
  <c r="AB102" i="1"/>
  <c r="AC102" i="1" s="1"/>
  <c r="AB103" i="1"/>
  <c r="AC103" i="1" s="1"/>
  <c r="AB104" i="1"/>
  <c r="AC104" i="1" s="1"/>
  <c r="AB105" i="1"/>
  <c r="AC105" i="1" s="1"/>
  <c r="AB106" i="1"/>
  <c r="AC106" i="1" s="1"/>
  <c r="AB107" i="1"/>
  <c r="AC107" i="1" s="1"/>
  <c r="AB108" i="1"/>
  <c r="AC108" i="1" s="1"/>
  <c r="AB109" i="1"/>
  <c r="AC109" i="1" s="1"/>
  <c r="AB110" i="1"/>
  <c r="AC110" i="1" s="1"/>
  <c r="AB111" i="1"/>
  <c r="AC111" i="1" s="1"/>
  <c r="AB112" i="1"/>
  <c r="AC112" i="1" s="1"/>
  <c r="AB113" i="1"/>
  <c r="AC113" i="1" s="1"/>
  <c r="AB114" i="1"/>
  <c r="AC114" i="1" s="1"/>
  <c r="AB115" i="1"/>
  <c r="AC115" i="1" s="1"/>
  <c r="AB116" i="1"/>
  <c r="AC116" i="1" s="1"/>
  <c r="AB117" i="1"/>
  <c r="AC117" i="1" s="1"/>
  <c r="AB118" i="1"/>
  <c r="AC118" i="1" s="1"/>
  <c r="AB119" i="1"/>
  <c r="AC119" i="1" s="1"/>
  <c r="AB120" i="1"/>
  <c r="AC120" i="1" s="1"/>
  <c r="AB121" i="1"/>
  <c r="AC121" i="1" s="1"/>
  <c r="AB122" i="1"/>
  <c r="AC122" i="1" s="1"/>
  <c r="AB123" i="1"/>
  <c r="AC123" i="1" s="1"/>
  <c r="AB124" i="1"/>
  <c r="AC124" i="1" s="1"/>
  <c r="AB125" i="1"/>
  <c r="AC125" i="1" s="1"/>
  <c r="AB126" i="1"/>
  <c r="AC126" i="1" s="1"/>
  <c r="AB127" i="1"/>
  <c r="AC127" i="1" s="1"/>
  <c r="AB128" i="1"/>
  <c r="AC128" i="1" s="1"/>
  <c r="AB129" i="1"/>
  <c r="AC129" i="1" s="1"/>
  <c r="AB130" i="1"/>
  <c r="AC130" i="1" s="1"/>
  <c r="AB131" i="1"/>
  <c r="AC131" i="1" s="1"/>
  <c r="AB132" i="1"/>
  <c r="AC132" i="1" s="1"/>
  <c r="AB133" i="1"/>
  <c r="AC133" i="1" s="1"/>
  <c r="AB134" i="1"/>
  <c r="AC134" i="1" s="1"/>
  <c r="AB135" i="1"/>
  <c r="AC135" i="1" s="1"/>
  <c r="AB136" i="1"/>
  <c r="AC136" i="1" s="1"/>
  <c r="AB137" i="1"/>
  <c r="AC137" i="1" s="1"/>
  <c r="AB138" i="1"/>
  <c r="AC138" i="1" s="1"/>
  <c r="AB139" i="1"/>
  <c r="AC139" i="1" s="1"/>
  <c r="AB140" i="1"/>
  <c r="AC140" i="1" s="1"/>
  <c r="AB141" i="1"/>
  <c r="AC141" i="1" s="1"/>
  <c r="AB142" i="1"/>
  <c r="AC142" i="1" s="1"/>
  <c r="AB143" i="1"/>
  <c r="AC143" i="1" s="1"/>
  <c r="AB144" i="1"/>
  <c r="AC144" i="1" s="1"/>
  <c r="AB145" i="1"/>
  <c r="AC145" i="1" s="1"/>
  <c r="AB146" i="1"/>
  <c r="AC146" i="1" s="1"/>
  <c r="AB147" i="1"/>
  <c r="AC147" i="1" s="1"/>
  <c r="AB148" i="1"/>
  <c r="AC148" i="1" s="1"/>
  <c r="AB149" i="1"/>
  <c r="AC149" i="1" s="1"/>
  <c r="AB150" i="1"/>
  <c r="AC150" i="1" s="1"/>
  <c r="AB151" i="1"/>
  <c r="AC151" i="1" s="1"/>
  <c r="AB152" i="1"/>
  <c r="AC152" i="1" s="1"/>
  <c r="AB153" i="1"/>
  <c r="AC153" i="1" s="1"/>
  <c r="AB154" i="1"/>
  <c r="AC154" i="1" s="1"/>
  <c r="AB155" i="1"/>
  <c r="AC155" i="1" s="1"/>
  <c r="AB156" i="1"/>
  <c r="AC156" i="1" s="1"/>
  <c r="AB157" i="1"/>
  <c r="AC157" i="1" s="1"/>
  <c r="AB158" i="1"/>
  <c r="AC158" i="1" s="1"/>
  <c r="AB159" i="1"/>
  <c r="AC159" i="1" s="1"/>
  <c r="AB160" i="1"/>
  <c r="AC160" i="1" s="1"/>
  <c r="AB161" i="1"/>
  <c r="AC161" i="1" s="1"/>
  <c r="AB162" i="1"/>
  <c r="AC162" i="1" s="1"/>
  <c r="AB163" i="1"/>
  <c r="AC163" i="1" s="1"/>
  <c r="AB164" i="1"/>
  <c r="AC164" i="1" s="1"/>
  <c r="AB165" i="1"/>
  <c r="AC165" i="1" s="1"/>
  <c r="AB166" i="1"/>
  <c r="AC166" i="1" s="1"/>
  <c r="AB167" i="1"/>
  <c r="AC167" i="1" s="1"/>
  <c r="AB168" i="1"/>
  <c r="AC168" i="1" s="1"/>
  <c r="AB169" i="1"/>
  <c r="AC169" i="1" s="1"/>
  <c r="AB170" i="1"/>
  <c r="AC170" i="1" s="1"/>
  <c r="AB171" i="1"/>
  <c r="AC171" i="1" s="1"/>
  <c r="AB172" i="1"/>
  <c r="AC172" i="1" s="1"/>
  <c r="AB173" i="1"/>
  <c r="AC173" i="1" s="1"/>
  <c r="AB174" i="1"/>
  <c r="AC174" i="1" s="1"/>
  <c r="AB175" i="1"/>
  <c r="AC175" i="1" s="1"/>
  <c r="AB176" i="1"/>
  <c r="AC176" i="1" s="1"/>
  <c r="AB177" i="1"/>
  <c r="AC177" i="1" s="1"/>
  <c r="AB178" i="1"/>
  <c r="AC178" i="1" s="1"/>
  <c r="AB179" i="1"/>
  <c r="AC179" i="1" s="1"/>
  <c r="AB180" i="1"/>
  <c r="AC180" i="1" s="1"/>
  <c r="AB181" i="1"/>
  <c r="AC181" i="1" s="1"/>
  <c r="AB182" i="1"/>
  <c r="AC182" i="1" s="1"/>
  <c r="AB183" i="1"/>
  <c r="AC183" i="1" s="1"/>
  <c r="AB184" i="1"/>
  <c r="AC184" i="1" s="1"/>
  <c r="AB185" i="1"/>
  <c r="AC185" i="1" s="1"/>
  <c r="AB186" i="1"/>
  <c r="AC186" i="1" s="1"/>
  <c r="AB187" i="1"/>
  <c r="AC187" i="1" s="1"/>
  <c r="AB188" i="1"/>
  <c r="AC188" i="1" s="1"/>
  <c r="AB189" i="1"/>
  <c r="AC189" i="1" s="1"/>
  <c r="AB190" i="1"/>
  <c r="AC190" i="1" s="1"/>
  <c r="AB191" i="1"/>
  <c r="AC191" i="1" s="1"/>
  <c r="AB192" i="1"/>
  <c r="AC192" i="1" s="1"/>
  <c r="AB193" i="1"/>
  <c r="AC193" i="1" s="1"/>
  <c r="AB194" i="1"/>
  <c r="AC194" i="1" s="1"/>
  <c r="AB195" i="1"/>
  <c r="AC195" i="1" s="1"/>
  <c r="AB196" i="1"/>
  <c r="AC196" i="1" s="1"/>
  <c r="AB197" i="1"/>
  <c r="AC197" i="1" s="1"/>
  <c r="AB198" i="1"/>
  <c r="AC198" i="1" s="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8" i="1"/>
  <c r="T58" i="1" s="1"/>
  <c r="S59" i="1"/>
  <c r="T59" i="1" s="1"/>
  <c r="S60" i="1"/>
  <c r="T60" i="1" s="1"/>
  <c r="S61" i="1"/>
  <c r="T61" i="1" s="1"/>
  <c r="S62" i="1"/>
  <c r="T62" i="1" s="1"/>
  <c r="S63" i="1"/>
  <c r="T63" i="1" s="1"/>
  <c r="S64" i="1"/>
  <c r="T64" i="1" s="1"/>
  <c r="S65" i="1"/>
  <c r="T65" i="1" s="1"/>
  <c r="S66" i="1"/>
  <c r="T66" i="1" s="1"/>
  <c r="S67" i="1"/>
  <c r="T67" i="1" s="1"/>
  <c r="S68" i="1"/>
  <c r="T68" i="1" s="1"/>
  <c r="S69" i="1"/>
  <c r="T69" i="1" s="1"/>
  <c r="S70" i="1"/>
  <c r="T70" i="1" s="1"/>
  <c r="S71" i="1"/>
  <c r="T71" i="1" s="1"/>
  <c r="S72" i="1"/>
  <c r="T72" i="1" s="1"/>
  <c r="S73" i="1"/>
  <c r="T73" i="1" s="1"/>
  <c r="S74" i="1"/>
  <c r="T74" i="1" s="1"/>
  <c r="S75" i="1"/>
  <c r="T75" i="1" s="1"/>
  <c r="S76" i="1"/>
  <c r="T76" i="1" s="1"/>
  <c r="S77" i="1"/>
  <c r="T77" i="1" s="1"/>
  <c r="S78" i="1"/>
  <c r="T78" i="1" s="1"/>
  <c r="S79" i="1"/>
  <c r="T79" i="1" s="1"/>
  <c r="S80" i="1"/>
  <c r="T80" i="1" s="1"/>
  <c r="S81" i="1"/>
  <c r="T81" i="1" s="1"/>
  <c r="S82" i="1"/>
  <c r="T82" i="1" s="1"/>
  <c r="S83" i="1"/>
  <c r="T83" i="1" s="1"/>
  <c r="S84" i="1"/>
  <c r="T84" i="1" s="1"/>
  <c r="S85" i="1"/>
  <c r="T85" i="1" s="1"/>
  <c r="S86" i="1"/>
  <c r="T86" i="1" s="1"/>
  <c r="S87" i="1"/>
  <c r="T87" i="1" s="1"/>
  <c r="S88" i="1"/>
  <c r="T88" i="1" s="1"/>
  <c r="S89" i="1"/>
  <c r="T89" i="1" s="1"/>
  <c r="S90" i="1"/>
  <c r="T90" i="1" s="1"/>
  <c r="S91" i="1"/>
  <c r="T91" i="1" s="1"/>
  <c r="S92" i="1"/>
  <c r="T92" i="1" s="1"/>
  <c r="S93" i="1"/>
  <c r="T93" i="1" s="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Y4" i="1"/>
  <c r="Z4" i="1" s="1"/>
  <c r="Y5" i="1"/>
  <c r="Z5" i="1" s="1"/>
  <c r="Y6" i="1"/>
  <c r="Z6" i="1" s="1"/>
  <c r="Y7" i="1"/>
  <c r="Z7" i="1" s="1"/>
  <c r="Y8" i="1"/>
  <c r="Z8" i="1" s="1"/>
  <c r="Y9" i="1"/>
  <c r="Z9" i="1" s="1"/>
  <c r="Y10" i="1"/>
  <c r="Z10" i="1" s="1"/>
  <c r="Y11" i="1"/>
  <c r="Z11" i="1" s="1"/>
  <c r="Y12" i="1"/>
  <c r="Z12" i="1" s="1"/>
  <c r="Y13" i="1"/>
  <c r="Z13" i="1" s="1"/>
  <c r="Y14" i="1"/>
  <c r="Z14"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7" i="1"/>
  <c r="Z27" i="1" s="1"/>
  <c r="Y28" i="1"/>
  <c r="Z28" i="1" s="1"/>
  <c r="Y29" i="1"/>
  <c r="Z29" i="1" s="1"/>
  <c r="Y30" i="1"/>
  <c r="Z30" i="1" s="1"/>
  <c r="Y31" i="1"/>
  <c r="Z31" i="1" s="1"/>
  <c r="Y32" i="1"/>
  <c r="Z32" i="1" s="1"/>
  <c r="Y33" i="1"/>
  <c r="Z33" i="1" s="1"/>
  <c r="Y34" i="1"/>
  <c r="Z34" i="1" s="1"/>
  <c r="Y35" i="1"/>
  <c r="Z35" i="1" s="1"/>
  <c r="Y36" i="1"/>
  <c r="Z36" i="1" s="1"/>
  <c r="Y37" i="1"/>
  <c r="Z37" i="1" s="1"/>
  <c r="Y38" i="1"/>
  <c r="Z38" i="1" s="1"/>
  <c r="Y39" i="1"/>
  <c r="Z39" i="1" s="1"/>
  <c r="Y40" i="1"/>
  <c r="Z40" i="1" s="1"/>
  <c r="Y41" i="1"/>
  <c r="Z41" i="1" s="1"/>
  <c r="Y42" i="1"/>
  <c r="Z42" i="1" s="1"/>
  <c r="Y43" i="1"/>
  <c r="Z43" i="1" s="1"/>
  <c r="Y44" i="1"/>
  <c r="Z44" i="1" s="1"/>
  <c r="Y45" i="1"/>
  <c r="Z45" i="1" s="1"/>
  <c r="Y46" i="1"/>
  <c r="Z46" i="1" s="1"/>
  <c r="Y47" i="1"/>
  <c r="Z47" i="1" s="1"/>
  <c r="Y48" i="1"/>
  <c r="Z48" i="1" s="1"/>
  <c r="Y49" i="1"/>
  <c r="Z49" i="1" s="1"/>
  <c r="Y50" i="1"/>
  <c r="Z50" i="1" s="1"/>
  <c r="Y51" i="1"/>
  <c r="Z51" i="1" s="1"/>
  <c r="Y52" i="1"/>
  <c r="Z52" i="1" s="1"/>
  <c r="Y53" i="1"/>
  <c r="Z53" i="1" s="1"/>
  <c r="Y54" i="1"/>
  <c r="Z54" i="1" s="1"/>
  <c r="Y55" i="1"/>
  <c r="Z55" i="1" s="1"/>
  <c r="Y56" i="1"/>
  <c r="Z56" i="1" s="1"/>
  <c r="Y57" i="1"/>
  <c r="Z57" i="1" s="1"/>
  <c r="Y58" i="1"/>
  <c r="Z58" i="1" s="1"/>
  <c r="Y59" i="1"/>
  <c r="Z59" i="1" s="1"/>
  <c r="Y60" i="1"/>
  <c r="Z60" i="1" s="1"/>
  <c r="Y61" i="1"/>
  <c r="Z61" i="1" s="1"/>
  <c r="Y62" i="1"/>
  <c r="Z62" i="1" s="1"/>
  <c r="Y63" i="1"/>
  <c r="Z63" i="1" s="1"/>
  <c r="Y64" i="1"/>
  <c r="Z64" i="1" s="1"/>
  <c r="Y65" i="1"/>
  <c r="Z65" i="1" s="1"/>
  <c r="Y66" i="1"/>
  <c r="Z66" i="1" s="1"/>
  <c r="Y67" i="1"/>
  <c r="Z67" i="1" s="1"/>
  <c r="Y68" i="1"/>
  <c r="Z68" i="1" s="1"/>
  <c r="Y69" i="1"/>
  <c r="Z69" i="1" s="1"/>
  <c r="Y70" i="1"/>
  <c r="Z70" i="1" s="1"/>
  <c r="Y71" i="1"/>
  <c r="Z71" i="1" s="1"/>
  <c r="Y72" i="1"/>
  <c r="Z72" i="1" s="1"/>
  <c r="Y73" i="1"/>
  <c r="Z73" i="1" s="1"/>
  <c r="Y74" i="1"/>
  <c r="Z74" i="1" s="1"/>
  <c r="Y75" i="1"/>
  <c r="Z75" i="1" s="1"/>
  <c r="Y76" i="1"/>
  <c r="Z76" i="1" s="1"/>
  <c r="Y77" i="1"/>
  <c r="Z77" i="1" s="1"/>
  <c r="Y78" i="1"/>
  <c r="Z78" i="1" s="1"/>
  <c r="Y79" i="1"/>
  <c r="Z79" i="1" s="1"/>
  <c r="Y80" i="1"/>
  <c r="Z80" i="1" s="1"/>
  <c r="Y81" i="1"/>
  <c r="Z81" i="1" s="1"/>
  <c r="Y82" i="1"/>
  <c r="Z82" i="1" s="1"/>
  <c r="Y83" i="1"/>
  <c r="Z83" i="1" s="1"/>
  <c r="Y84" i="1"/>
  <c r="Z84" i="1" s="1"/>
  <c r="Y85" i="1"/>
  <c r="Z85" i="1" s="1"/>
  <c r="Y86" i="1"/>
  <c r="Z86" i="1" s="1"/>
  <c r="Y87" i="1"/>
  <c r="Z87" i="1" s="1"/>
  <c r="Y88" i="1"/>
  <c r="Z88" i="1" s="1"/>
  <c r="Y89" i="1"/>
  <c r="Z89" i="1" s="1"/>
  <c r="Y90" i="1"/>
  <c r="Z90" i="1" s="1"/>
  <c r="Y91" i="1"/>
  <c r="Z91" i="1" s="1"/>
  <c r="Y92" i="1"/>
  <c r="Z92" i="1" s="1"/>
  <c r="Y93" i="1"/>
  <c r="Z93" i="1" s="1"/>
  <c r="Y94" i="1"/>
  <c r="Z94" i="1" s="1"/>
  <c r="Y95" i="1"/>
  <c r="Z95" i="1" s="1"/>
  <c r="Y96" i="1"/>
  <c r="Z96" i="1" s="1"/>
  <c r="Y97" i="1"/>
  <c r="Z97" i="1" s="1"/>
  <c r="Y98" i="1"/>
  <c r="Z98" i="1" s="1"/>
  <c r="Y99" i="1"/>
  <c r="Z99" i="1" s="1"/>
  <c r="Y100" i="1"/>
  <c r="Z100" i="1" s="1"/>
  <c r="Y101" i="1"/>
  <c r="Z101" i="1" s="1"/>
  <c r="Y102" i="1"/>
  <c r="Z102" i="1" s="1"/>
  <c r="Y103" i="1"/>
  <c r="Z103" i="1" s="1"/>
  <c r="Y104" i="1"/>
  <c r="Z104" i="1" s="1"/>
  <c r="Y105" i="1"/>
  <c r="Z105" i="1" s="1"/>
  <c r="Y106" i="1"/>
  <c r="Z106" i="1" s="1"/>
  <c r="Y107" i="1"/>
  <c r="Z107" i="1" s="1"/>
  <c r="Y108" i="1"/>
  <c r="Z108" i="1" s="1"/>
  <c r="Y109" i="1"/>
  <c r="Z109" i="1" s="1"/>
  <c r="Y110" i="1"/>
  <c r="Z110" i="1" s="1"/>
  <c r="Y111" i="1"/>
  <c r="Z111" i="1" s="1"/>
  <c r="Y112" i="1"/>
  <c r="Z112" i="1" s="1"/>
  <c r="Y113" i="1"/>
  <c r="Z113" i="1" s="1"/>
  <c r="Y114" i="1"/>
  <c r="Z114" i="1" s="1"/>
  <c r="Y115" i="1"/>
  <c r="Z115" i="1" s="1"/>
  <c r="Y116" i="1"/>
  <c r="Z116" i="1" s="1"/>
  <c r="Y117" i="1"/>
  <c r="Z117" i="1" s="1"/>
  <c r="Y118" i="1"/>
  <c r="Z118" i="1" s="1"/>
  <c r="Y119" i="1"/>
  <c r="Z119" i="1" s="1"/>
  <c r="Y120" i="1"/>
  <c r="Z120" i="1" s="1"/>
  <c r="Y121" i="1"/>
  <c r="Z121" i="1" s="1"/>
  <c r="Y122" i="1"/>
  <c r="Z122" i="1" s="1"/>
  <c r="Y123" i="1"/>
  <c r="Z123" i="1" s="1"/>
  <c r="Y124" i="1"/>
  <c r="Z124" i="1" s="1"/>
  <c r="Y125" i="1"/>
  <c r="Z125" i="1" s="1"/>
  <c r="Y126" i="1"/>
  <c r="Z126" i="1" s="1"/>
  <c r="Y127" i="1"/>
  <c r="Z127" i="1" s="1"/>
  <c r="Y128" i="1"/>
  <c r="Z128" i="1" s="1"/>
  <c r="Y129" i="1"/>
  <c r="Z129" i="1" s="1"/>
  <c r="Y130" i="1"/>
  <c r="Z130" i="1" s="1"/>
  <c r="Y131" i="1"/>
  <c r="Z131" i="1" s="1"/>
  <c r="Y132" i="1"/>
  <c r="Z132" i="1" s="1"/>
  <c r="Y133" i="1"/>
  <c r="Z133" i="1" s="1"/>
  <c r="Y134" i="1"/>
  <c r="Z134" i="1" s="1"/>
  <c r="Y135" i="1"/>
  <c r="Z135" i="1" s="1"/>
  <c r="Y136" i="1"/>
  <c r="Z136" i="1" s="1"/>
  <c r="Y137" i="1"/>
  <c r="Z137" i="1" s="1"/>
  <c r="Y138" i="1"/>
  <c r="Z138" i="1" s="1"/>
  <c r="Y139" i="1"/>
  <c r="Z139" i="1" s="1"/>
  <c r="Y140" i="1"/>
  <c r="Z140" i="1" s="1"/>
  <c r="Y141" i="1"/>
  <c r="Z141" i="1" s="1"/>
  <c r="Y142" i="1"/>
  <c r="Z142" i="1" s="1"/>
  <c r="Y143" i="1"/>
  <c r="Z143" i="1" s="1"/>
  <c r="Y144" i="1"/>
  <c r="Z144" i="1" s="1"/>
  <c r="Y145" i="1"/>
  <c r="Z145" i="1" s="1"/>
  <c r="Y146" i="1"/>
  <c r="Z146" i="1" s="1"/>
  <c r="Y147" i="1"/>
  <c r="Z147" i="1" s="1"/>
  <c r="Y148" i="1"/>
  <c r="Z148" i="1" s="1"/>
  <c r="Y149" i="1"/>
  <c r="Z149" i="1" s="1"/>
  <c r="Y150" i="1"/>
  <c r="Z150" i="1" s="1"/>
  <c r="Y151" i="1"/>
  <c r="Z151" i="1" s="1"/>
  <c r="Y152" i="1"/>
  <c r="Z152" i="1" s="1"/>
  <c r="Y153" i="1"/>
  <c r="Z153" i="1" s="1"/>
  <c r="Y154" i="1"/>
  <c r="Z154" i="1" s="1"/>
  <c r="Y155" i="1"/>
  <c r="Z155" i="1" s="1"/>
  <c r="Y156" i="1"/>
  <c r="Z156" i="1" s="1"/>
  <c r="Y157" i="1"/>
  <c r="Z157" i="1" s="1"/>
  <c r="Y158" i="1"/>
  <c r="Z158" i="1" s="1"/>
  <c r="Y159" i="1"/>
  <c r="Z159" i="1" s="1"/>
  <c r="Y160" i="1"/>
  <c r="Z160" i="1" s="1"/>
  <c r="Y161" i="1"/>
  <c r="Z161" i="1" s="1"/>
  <c r="Y162" i="1"/>
  <c r="Z162" i="1" s="1"/>
  <c r="Y163" i="1"/>
  <c r="Z163" i="1" s="1"/>
  <c r="Y164" i="1"/>
  <c r="Z164" i="1" s="1"/>
  <c r="Y165" i="1"/>
  <c r="Z165" i="1" s="1"/>
  <c r="Y166" i="1"/>
  <c r="Z166" i="1" s="1"/>
  <c r="Y167" i="1"/>
  <c r="Z167" i="1" s="1"/>
  <c r="Y168" i="1"/>
  <c r="Z168" i="1" s="1"/>
  <c r="Y169" i="1"/>
  <c r="Z169" i="1" s="1"/>
  <c r="Y170" i="1"/>
  <c r="Z170" i="1" s="1"/>
  <c r="Y171" i="1"/>
  <c r="Z171" i="1" s="1"/>
  <c r="Y172" i="1"/>
  <c r="Z172" i="1" s="1"/>
  <c r="Y173" i="1"/>
  <c r="Z173" i="1" s="1"/>
  <c r="Y174" i="1"/>
  <c r="Z174" i="1" s="1"/>
  <c r="Y175" i="1"/>
  <c r="Z175" i="1" s="1"/>
  <c r="Y176" i="1"/>
  <c r="Z176" i="1" s="1"/>
  <c r="Y177" i="1"/>
  <c r="Z177" i="1" s="1"/>
  <c r="Y178" i="1"/>
  <c r="Z178" i="1" s="1"/>
  <c r="Y179" i="1"/>
  <c r="Z179" i="1" s="1"/>
  <c r="V2" i="1"/>
  <c r="V3" i="1"/>
  <c r="W3" i="1" s="1"/>
  <c r="V4" i="1"/>
  <c r="W4" i="1" s="1"/>
  <c r="V5" i="1"/>
  <c r="W5" i="1" s="1"/>
  <c r="V6" i="1"/>
  <c r="W6" i="1" s="1"/>
  <c r="V7" i="1"/>
  <c r="W7" i="1" s="1"/>
  <c r="V8" i="1"/>
  <c r="W8" i="1" s="1"/>
  <c r="V9" i="1"/>
  <c r="W9" i="1" s="1"/>
  <c r="V10" i="1"/>
  <c r="W10" i="1" s="1"/>
  <c r="V11" i="1"/>
  <c r="W11" i="1" s="1"/>
  <c r="V12" i="1"/>
  <c r="W12" i="1" s="1"/>
  <c r="V13" i="1"/>
  <c r="W13" i="1" s="1"/>
  <c r="V14" i="1"/>
  <c r="W14" i="1" s="1"/>
  <c r="V15" i="1"/>
  <c r="W15" i="1" s="1"/>
  <c r="V16" i="1"/>
  <c r="W16" i="1" s="1"/>
  <c r="V17" i="1"/>
  <c r="W17" i="1" s="1"/>
  <c r="V18" i="1"/>
  <c r="W18" i="1" s="1"/>
  <c r="V19" i="1"/>
  <c r="W19" i="1" s="1"/>
  <c r="V20" i="1"/>
  <c r="W20" i="1" s="1"/>
  <c r="V21" i="1"/>
  <c r="W21" i="1" s="1"/>
  <c r="V22" i="1"/>
  <c r="W22" i="1" s="1"/>
  <c r="V23" i="1"/>
  <c r="W23" i="1" s="1"/>
  <c r="V24" i="1"/>
  <c r="W24" i="1" s="1"/>
  <c r="V25" i="1"/>
  <c r="W25" i="1" s="1"/>
  <c r="V26" i="1"/>
  <c r="W26" i="1" s="1"/>
  <c r="V27" i="1"/>
  <c r="W27" i="1" s="1"/>
  <c r="V28" i="1"/>
  <c r="W28" i="1" s="1"/>
  <c r="V29" i="1"/>
  <c r="W29" i="1" s="1"/>
  <c r="V30" i="1"/>
  <c r="W30" i="1" s="1"/>
  <c r="V31" i="1"/>
  <c r="W31" i="1" s="1"/>
  <c r="V32" i="1"/>
  <c r="W32" i="1" s="1"/>
  <c r="V33" i="1"/>
  <c r="W33" i="1" s="1"/>
  <c r="V34" i="1"/>
  <c r="W34" i="1" s="1"/>
  <c r="V35" i="1"/>
  <c r="W35" i="1" s="1"/>
  <c r="V36" i="1"/>
  <c r="W36" i="1" s="1"/>
  <c r="V37" i="1"/>
  <c r="W37" i="1" s="1"/>
  <c r="V38" i="1"/>
  <c r="W38" i="1" s="1"/>
  <c r="V39" i="1"/>
  <c r="W39" i="1" s="1"/>
  <c r="V40" i="1"/>
  <c r="W40" i="1" s="1"/>
  <c r="V41" i="1"/>
  <c r="W41" i="1" s="1"/>
  <c r="V42" i="1"/>
  <c r="W42" i="1" s="1"/>
  <c r="V43" i="1"/>
  <c r="W43" i="1" s="1"/>
  <c r="V44" i="1"/>
  <c r="W44" i="1" s="1"/>
  <c r="V45" i="1"/>
  <c r="W45" i="1" s="1"/>
  <c r="V46" i="1"/>
  <c r="W46" i="1" s="1"/>
  <c r="V47" i="1"/>
  <c r="W47" i="1" s="1"/>
  <c r="V48" i="1"/>
  <c r="W48" i="1" s="1"/>
  <c r="V49" i="1"/>
  <c r="W49" i="1" s="1"/>
  <c r="V50" i="1"/>
  <c r="W50" i="1" s="1"/>
  <c r="V51" i="1"/>
  <c r="W51" i="1" s="1"/>
  <c r="V52" i="1"/>
  <c r="W52" i="1" s="1"/>
  <c r="V53" i="1"/>
  <c r="W53" i="1" s="1"/>
  <c r="V54" i="1"/>
  <c r="W54" i="1" s="1"/>
  <c r="V55" i="1"/>
  <c r="W55" i="1" s="1"/>
  <c r="V56" i="1"/>
  <c r="W56" i="1" s="1"/>
  <c r="V57" i="1"/>
  <c r="W57" i="1" s="1"/>
  <c r="V58" i="1"/>
  <c r="W58" i="1" s="1"/>
  <c r="V59" i="1"/>
  <c r="W59" i="1" s="1"/>
  <c r="V60" i="1"/>
  <c r="W60" i="1" s="1"/>
  <c r="V61" i="1"/>
  <c r="W61" i="1" s="1"/>
  <c r="V62" i="1"/>
  <c r="W62" i="1" s="1"/>
  <c r="V63" i="1"/>
  <c r="W63" i="1" s="1"/>
  <c r="V64" i="1"/>
  <c r="W64" i="1" s="1"/>
  <c r="V65" i="1"/>
  <c r="W65" i="1" s="1"/>
  <c r="V66" i="1"/>
  <c r="W66" i="1" s="1"/>
  <c r="V67" i="1"/>
  <c r="W67" i="1" s="1"/>
  <c r="V68" i="1"/>
  <c r="W68" i="1" s="1"/>
  <c r="V69" i="1"/>
  <c r="W69" i="1" s="1"/>
  <c r="V70" i="1"/>
  <c r="W70" i="1" s="1"/>
  <c r="V71" i="1"/>
  <c r="W71" i="1" s="1"/>
  <c r="V72" i="1"/>
  <c r="W72" i="1" s="1"/>
  <c r="V73" i="1"/>
  <c r="W73" i="1" s="1"/>
  <c r="V74" i="1"/>
  <c r="W74" i="1" s="1"/>
  <c r="V75" i="1"/>
  <c r="W75" i="1" s="1"/>
  <c r="V76" i="1"/>
  <c r="W76" i="1" s="1"/>
  <c r="V77" i="1"/>
  <c r="W77" i="1" s="1"/>
  <c r="V78" i="1"/>
  <c r="W78" i="1" s="1"/>
  <c r="V79" i="1"/>
  <c r="W79" i="1" s="1"/>
  <c r="V80" i="1"/>
  <c r="W80" i="1" s="1"/>
  <c r="V81" i="1"/>
  <c r="W81" i="1" s="1"/>
  <c r="V82" i="1"/>
  <c r="W82" i="1" s="1"/>
  <c r="V83" i="1"/>
  <c r="W83" i="1" s="1"/>
  <c r="V84" i="1"/>
  <c r="W84" i="1" s="1"/>
  <c r="V85" i="1"/>
  <c r="W85" i="1" s="1"/>
  <c r="V86" i="1"/>
  <c r="W86" i="1" s="1"/>
  <c r="V87" i="1"/>
  <c r="W87" i="1" s="1"/>
  <c r="V88" i="1"/>
  <c r="W88" i="1" s="1"/>
  <c r="V89" i="1"/>
  <c r="W89" i="1" s="1"/>
  <c r="V90" i="1"/>
  <c r="W90" i="1" s="1"/>
  <c r="V91" i="1"/>
  <c r="W91" i="1" s="1"/>
  <c r="V92" i="1"/>
  <c r="W92" i="1" s="1"/>
  <c r="V93" i="1"/>
  <c r="W93" i="1" s="1"/>
  <c r="V94" i="1"/>
  <c r="W94" i="1" s="1"/>
  <c r="V95" i="1"/>
  <c r="W95" i="1" s="1"/>
  <c r="V96" i="1"/>
  <c r="W96" i="1" s="1"/>
  <c r="V97" i="1"/>
  <c r="W97" i="1" s="1"/>
  <c r="V98" i="1"/>
  <c r="W98" i="1" s="1"/>
  <c r="V99" i="1"/>
  <c r="W99" i="1" s="1"/>
  <c r="V100" i="1"/>
  <c r="W100" i="1" s="1"/>
  <c r="V101" i="1"/>
  <c r="W101" i="1" s="1"/>
  <c r="V102" i="1"/>
  <c r="W102" i="1" s="1"/>
  <c r="V103" i="1"/>
  <c r="W103" i="1" s="1"/>
  <c r="V104" i="1"/>
  <c r="W104" i="1" s="1"/>
  <c r="V105" i="1"/>
  <c r="W105" i="1" s="1"/>
  <c r="V106" i="1"/>
  <c r="W106" i="1" s="1"/>
  <c r="V107" i="1"/>
  <c r="W107" i="1" s="1"/>
  <c r="V108" i="1"/>
  <c r="W108" i="1" s="1"/>
  <c r="V109" i="1"/>
  <c r="W109" i="1" s="1"/>
  <c r="V110" i="1"/>
  <c r="W110" i="1" s="1"/>
  <c r="V111" i="1"/>
  <c r="W111" i="1" s="1"/>
  <c r="V112" i="1"/>
  <c r="W112" i="1" s="1"/>
  <c r="V113" i="1"/>
  <c r="W113" i="1" s="1"/>
  <c r="V114" i="1"/>
  <c r="W114" i="1" s="1"/>
  <c r="V115" i="1"/>
  <c r="W115" i="1" s="1"/>
  <c r="V116" i="1"/>
  <c r="W116" i="1" s="1"/>
  <c r="V117" i="1"/>
  <c r="W117" i="1" s="1"/>
  <c r="V118" i="1"/>
  <c r="W118" i="1" s="1"/>
  <c r="V119" i="1"/>
  <c r="W119" i="1" s="1"/>
  <c r="V120" i="1"/>
  <c r="W120" i="1" s="1"/>
  <c r="V121" i="1"/>
  <c r="W121" i="1" s="1"/>
  <c r="V122" i="1"/>
  <c r="W122" i="1" s="1"/>
  <c r="V123" i="1"/>
  <c r="W123" i="1" s="1"/>
  <c r="V124" i="1"/>
  <c r="W124" i="1" s="1"/>
  <c r="V125" i="1"/>
  <c r="W125" i="1" s="1"/>
  <c r="V126" i="1"/>
  <c r="W126" i="1" s="1"/>
  <c r="V127" i="1"/>
  <c r="W127" i="1" s="1"/>
  <c r="V128" i="1"/>
  <c r="W128" i="1" s="1"/>
  <c r="V129" i="1"/>
  <c r="W129" i="1" s="1"/>
  <c r="V130" i="1"/>
  <c r="W130" i="1" s="1"/>
  <c r="V131" i="1"/>
  <c r="W131" i="1" s="1"/>
  <c r="V132" i="1"/>
  <c r="W132" i="1" s="1"/>
  <c r="V133" i="1"/>
  <c r="W133" i="1" s="1"/>
  <c r="V134" i="1"/>
  <c r="W134" i="1" s="1"/>
  <c r="V135" i="1"/>
  <c r="W135" i="1" s="1"/>
  <c r="V136" i="1"/>
  <c r="W136" i="1" s="1"/>
  <c r="V137" i="1"/>
  <c r="W137" i="1" s="1"/>
  <c r="V138" i="1"/>
  <c r="W138" i="1" s="1"/>
  <c r="V139" i="1"/>
  <c r="W139" i="1" s="1"/>
  <c r="V140" i="1"/>
  <c r="W140" i="1" s="1"/>
  <c r="V141" i="1"/>
  <c r="W141" i="1" s="1"/>
  <c r="V142" i="1"/>
  <c r="W142" i="1" s="1"/>
  <c r="V143" i="1"/>
  <c r="W143" i="1" s="1"/>
  <c r="V144" i="1"/>
  <c r="W144" i="1" s="1"/>
  <c r="V145" i="1"/>
  <c r="W145" i="1" s="1"/>
  <c r="V146" i="1"/>
  <c r="W146" i="1" s="1"/>
  <c r="V147" i="1"/>
  <c r="W147" i="1" s="1"/>
  <c r="V148" i="1"/>
  <c r="W148" i="1" s="1"/>
  <c r="V149" i="1"/>
  <c r="W149" i="1" s="1"/>
  <c r="V150" i="1"/>
  <c r="W150" i="1" s="1"/>
  <c r="V151" i="1"/>
  <c r="W151" i="1" s="1"/>
  <c r="V152" i="1"/>
  <c r="W152" i="1" s="1"/>
  <c r="V153" i="1"/>
  <c r="W153" i="1" s="1"/>
  <c r="V154" i="1"/>
  <c r="W154" i="1" s="1"/>
  <c r="V155" i="1"/>
  <c r="W155" i="1" s="1"/>
  <c r="V156" i="1"/>
  <c r="W156" i="1" s="1"/>
  <c r="V157" i="1"/>
  <c r="W157" i="1" s="1"/>
  <c r="V158" i="1"/>
  <c r="W158" i="1" s="1"/>
  <c r="V159" i="1"/>
  <c r="W159" i="1" s="1"/>
  <c r="V160" i="1"/>
  <c r="W160" i="1" s="1"/>
  <c r="V161" i="1"/>
  <c r="W161" i="1" s="1"/>
  <c r="V162" i="1"/>
  <c r="W162" i="1" s="1"/>
  <c r="V163" i="1"/>
  <c r="W163" i="1" s="1"/>
  <c r="V164" i="1"/>
  <c r="W164" i="1" s="1"/>
  <c r="V165" i="1"/>
  <c r="W165" i="1" s="1"/>
  <c r="V166" i="1"/>
  <c r="W166" i="1" s="1"/>
  <c r="V167" i="1"/>
  <c r="W167" i="1" s="1"/>
  <c r="V168" i="1"/>
  <c r="W168" i="1" s="1"/>
  <c r="V169" i="1"/>
  <c r="W169" i="1" s="1"/>
  <c r="V170" i="1"/>
  <c r="W170" i="1" s="1"/>
  <c r="V171" i="1"/>
  <c r="W171" i="1" s="1"/>
  <c r="V172" i="1"/>
  <c r="W172" i="1" s="1"/>
  <c r="V173" i="1"/>
  <c r="W173" i="1" s="1"/>
  <c r="V174" i="1"/>
  <c r="W174" i="1" s="1"/>
  <c r="V175" i="1"/>
  <c r="W175" i="1" s="1"/>
  <c r="V176" i="1"/>
  <c r="W176" i="1" s="1"/>
  <c r="V177" i="1"/>
  <c r="W177" i="1" s="1"/>
  <c r="V178" i="1"/>
  <c r="W178" i="1" s="1"/>
  <c r="V179" i="1"/>
  <c r="W179" i="1" s="1"/>
  <c r="V180" i="1"/>
  <c r="W180" i="1" s="1"/>
  <c r="V181" i="1"/>
  <c r="W181" i="1" s="1"/>
  <c r="V182" i="1"/>
  <c r="W182" i="1" s="1"/>
  <c r="V183" i="1"/>
  <c r="W183" i="1" s="1"/>
  <c r="V184" i="1"/>
  <c r="W184" i="1" s="1"/>
  <c r="V185" i="1"/>
  <c r="W185" i="1" s="1"/>
  <c r="V186" i="1"/>
  <c r="W186" i="1" s="1"/>
  <c r="V187" i="1"/>
  <c r="W187" i="1" s="1"/>
  <c r="V188" i="1"/>
  <c r="W188" i="1" s="1"/>
  <c r="V189" i="1"/>
  <c r="W189" i="1" s="1"/>
  <c r="V190" i="1"/>
  <c r="W190" i="1" s="1"/>
  <c r="V191" i="1"/>
  <c r="W191" i="1" s="1"/>
  <c r="V192" i="1"/>
  <c r="W192" i="1" s="1"/>
  <c r="V193" i="1"/>
  <c r="W193" i="1" s="1"/>
  <c r="V194" i="1"/>
  <c r="W194" i="1" s="1"/>
  <c r="V195" i="1"/>
  <c r="W195" i="1" s="1"/>
  <c r="V196" i="1"/>
  <c r="W196" i="1" s="1"/>
  <c r="V197" i="1"/>
  <c r="W197" i="1" s="1"/>
  <c r="V198" i="1"/>
  <c r="W198" i="1" s="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J6" i="1"/>
  <c r="J7" i="1"/>
  <c r="J8" i="1"/>
  <c r="J10" i="1"/>
  <c r="J12" i="1"/>
  <c r="J15" i="1"/>
  <c r="J16" i="1"/>
  <c r="J18" i="1"/>
  <c r="J20" i="1"/>
  <c r="J21" i="1"/>
  <c r="J22" i="1"/>
  <c r="J23" i="1"/>
  <c r="N2" i="1"/>
  <c r="O2" i="1" s="1"/>
  <c r="Y3" i="1"/>
  <c r="Z3" i="1" s="1"/>
  <c r="O3" i="1"/>
  <c r="AB3" i="1"/>
  <c r="AC3" i="1" s="1"/>
  <c r="AE3" i="1"/>
  <c r="AF3" i="1" s="1"/>
  <c r="AK3" i="1"/>
  <c r="AL3" i="1" s="1"/>
  <c r="BC3" i="1"/>
  <c r="S2" i="1"/>
  <c r="T2" i="1" s="1"/>
  <c r="BH2" i="1"/>
  <c r="BE2" i="1"/>
  <c r="BB2" i="1"/>
  <c r="AY2" i="1"/>
  <c r="AT2" i="1"/>
  <c r="AQ2" i="1"/>
  <c r="AO2" i="1"/>
  <c r="AK2" i="1"/>
  <c r="AH2" i="1"/>
  <c r="AE2" i="1"/>
  <c r="AB2" i="1"/>
  <c r="Y2" i="1"/>
  <c r="D71" i="3" l="1"/>
  <c r="D66" i="3"/>
  <c r="D52" i="3"/>
  <c r="D56" i="3"/>
  <c r="D57" i="3"/>
  <c r="E6" i="3"/>
  <c r="E125" i="3"/>
  <c r="E127" i="3"/>
  <c r="E124" i="3"/>
  <c r="D103" i="3"/>
  <c r="E101" i="3" s="1"/>
  <c r="D88" i="3"/>
  <c r="E87" i="3" s="1"/>
  <c r="E48" i="3"/>
  <c r="E38" i="3"/>
  <c r="E28" i="3"/>
  <c r="E11" i="3"/>
  <c r="AR2" i="1"/>
  <c r="D92" i="3"/>
  <c r="D91" i="3"/>
  <c r="D90" i="3"/>
  <c r="D89" i="3"/>
  <c r="Z2" i="1"/>
  <c r="D62" i="3"/>
  <c r="D61" i="3"/>
  <c r="D60" i="3"/>
  <c r="D59" i="3"/>
  <c r="AC2" i="1"/>
  <c r="D67" i="3"/>
  <c r="D65" i="3"/>
  <c r="D64" i="3"/>
  <c r="AF2" i="1"/>
  <c r="D72" i="3"/>
  <c r="D70" i="3"/>
  <c r="D69" i="3"/>
  <c r="BF2" i="1"/>
  <c r="D117" i="3"/>
  <c r="D116" i="3"/>
  <c r="D115" i="3"/>
  <c r="D114" i="3"/>
  <c r="W2" i="1"/>
  <c r="D55" i="3"/>
  <c r="D54" i="3"/>
  <c r="AU2" i="1"/>
  <c r="D97" i="3"/>
  <c r="D96" i="3"/>
  <c r="D95" i="3"/>
  <c r="D94" i="3"/>
  <c r="AZ2" i="1"/>
  <c r="D107" i="3"/>
  <c r="D106" i="3"/>
  <c r="D105" i="3"/>
  <c r="D104" i="3"/>
  <c r="BC2" i="1"/>
  <c r="D112" i="3"/>
  <c r="D111" i="3"/>
  <c r="D110" i="3"/>
  <c r="D109" i="3"/>
  <c r="AI2" i="1"/>
  <c r="D77" i="3"/>
  <c r="D76" i="3"/>
  <c r="D75" i="3"/>
  <c r="D74" i="3"/>
  <c r="BI2" i="1"/>
  <c r="D122" i="3"/>
  <c r="D121" i="3"/>
  <c r="D120" i="3"/>
  <c r="D119" i="3"/>
  <c r="AL2" i="1"/>
  <c r="D82" i="3"/>
  <c r="D81" i="3"/>
  <c r="D80" i="3"/>
  <c r="D79" i="3"/>
  <c r="D51" i="3"/>
  <c r="D50" i="3"/>
  <c r="D49" i="3"/>
  <c r="E128" i="3" l="1"/>
  <c r="E99" i="3"/>
  <c r="D123" i="3"/>
  <c r="E121" i="3" s="1"/>
  <c r="E102" i="3"/>
  <c r="E100" i="3"/>
  <c r="D118" i="3"/>
  <c r="E117" i="3" s="1"/>
  <c r="D113" i="3"/>
  <c r="E110" i="3" s="1"/>
  <c r="D108" i="3"/>
  <c r="E105" i="3" s="1"/>
  <c r="D98" i="3"/>
  <c r="E95" i="3" s="1"/>
  <c r="D93" i="3"/>
  <c r="E89" i="3" s="1"/>
  <c r="E86" i="3"/>
  <c r="E85" i="3"/>
  <c r="E84" i="3"/>
  <c r="D83" i="3"/>
  <c r="E82" i="3" s="1"/>
  <c r="D78" i="3"/>
  <c r="E77" i="3" s="1"/>
  <c r="D73" i="3"/>
  <c r="E72" i="3" s="1"/>
  <c r="D68" i="3"/>
  <c r="E66" i="3" s="1"/>
  <c r="D63" i="3"/>
  <c r="E61" i="3" s="1"/>
  <c r="D58" i="3"/>
  <c r="E55" i="3" s="1"/>
  <c r="D53" i="3"/>
  <c r="E51" i="3" s="1"/>
  <c r="E50" i="3" l="1"/>
  <c r="E92" i="3"/>
  <c r="E116" i="3"/>
  <c r="E115" i="3"/>
  <c r="E91" i="3"/>
  <c r="E103" i="3"/>
  <c r="E122" i="3"/>
  <c r="E120" i="3"/>
  <c r="E119" i="3"/>
  <c r="E114" i="3"/>
  <c r="E109" i="3"/>
  <c r="E112" i="3"/>
  <c r="E111" i="3"/>
  <c r="E107" i="3"/>
  <c r="E106" i="3"/>
  <c r="E104" i="3"/>
  <c r="E90" i="3"/>
  <c r="E80" i="3"/>
  <c r="E94" i="3"/>
  <c r="E97" i="3"/>
  <c r="E96" i="3"/>
  <c r="E81" i="3"/>
  <c r="E70" i="3"/>
  <c r="E88" i="3"/>
  <c r="E79" i="3"/>
  <c r="E65" i="3"/>
  <c r="E76" i="3"/>
  <c r="E60" i="3"/>
  <c r="E74" i="3"/>
  <c r="E71" i="3"/>
  <c r="E69" i="3"/>
  <c r="E75" i="3"/>
  <c r="E64" i="3"/>
  <c r="E67" i="3"/>
  <c r="E59" i="3"/>
  <c r="E62" i="3"/>
  <c r="E54" i="3"/>
  <c r="E57" i="3"/>
  <c r="E56" i="3"/>
  <c r="E49" i="3"/>
  <c r="E52" i="3"/>
  <c r="E93" i="3" l="1"/>
  <c r="E118" i="3"/>
  <c r="E123" i="3"/>
  <c r="E113" i="3"/>
  <c r="E108" i="3"/>
  <c r="E98" i="3"/>
  <c r="E83" i="3"/>
  <c r="E63" i="3"/>
  <c r="E73" i="3"/>
  <c r="E78" i="3"/>
  <c r="E68" i="3"/>
  <c r="E58" i="3"/>
  <c r="E53" i="3"/>
</calcChain>
</file>

<file path=xl/sharedStrings.xml><?xml version="1.0" encoding="utf-8"?>
<sst xmlns="http://schemas.openxmlformats.org/spreadsheetml/2006/main" count="892" uniqueCount="217">
  <si>
    <t>Variable</t>
  </si>
  <si>
    <t>Edad</t>
  </si>
  <si>
    <t>Estado civil</t>
  </si>
  <si>
    <t>Escolaridad</t>
  </si>
  <si>
    <t>Usted fuma</t>
  </si>
  <si>
    <t>Usted consume licor</t>
  </si>
  <si>
    <t>Interpretacion</t>
  </si>
  <si>
    <t>Riesgo
Intralaboral</t>
  </si>
  <si>
    <t>Características de liderazgo</t>
  </si>
  <si>
    <t>Relaciones sociales en el trabajo</t>
  </si>
  <si>
    <t>Retroalimentación al desempeño</t>
  </si>
  <si>
    <t>Claridad en el rol</t>
  </si>
  <si>
    <t>Estrés</t>
  </si>
  <si>
    <t>Capacitación</t>
  </si>
  <si>
    <t>Control y autonomía sobre el trabajo</t>
  </si>
  <si>
    <t>Nivel de responsabilidad del cargo</t>
  </si>
  <si>
    <t>Demandas cuantitativas</t>
  </si>
  <si>
    <t>Demandas de carga mental</t>
  </si>
  <si>
    <t>Riesgo Extra laboral</t>
  </si>
  <si>
    <t>Tiempo fuera del trabajo.</t>
  </si>
  <si>
    <t>Situación económica del grupo familiar.</t>
  </si>
  <si>
    <t>Características de la vivienda y de su entorno</t>
  </si>
  <si>
    <t>Cual</t>
  </si>
  <si>
    <t>Valor esperado</t>
  </si>
  <si>
    <t>Parámetros de la variable</t>
  </si>
  <si>
    <t>No</t>
  </si>
  <si>
    <t>Si</t>
  </si>
  <si>
    <t>Numero</t>
  </si>
  <si>
    <t>Lista desplegable</t>
  </si>
  <si>
    <t>Casado (a)</t>
  </si>
  <si>
    <t>Soltero (a)</t>
  </si>
  <si>
    <t>Union Libre (a)</t>
  </si>
  <si>
    <t>Primaria completa</t>
  </si>
  <si>
    <t>Bachillerato incompleto</t>
  </si>
  <si>
    <t>Bachillerato completo</t>
  </si>
  <si>
    <t>Técnico / Tecnológico completo</t>
  </si>
  <si>
    <t>Profesional incompleto</t>
  </si>
  <si>
    <t>Profesional completo</t>
  </si>
  <si>
    <t>Post-grado incompleto</t>
  </si>
  <si>
    <t>Accion</t>
  </si>
  <si>
    <t>Enfermedad Medica diagnosticada</t>
  </si>
  <si>
    <t>Tipo de Riesgo
ARL</t>
  </si>
  <si>
    <t>I</t>
  </si>
  <si>
    <t>II</t>
  </si>
  <si>
    <t>V</t>
  </si>
  <si>
    <t>IV</t>
  </si>
  <si>
    <t>Recomendación Claridad Rol</t>
  </si>
  <si>
    <t>Clasificacion Riesgo Horas laboradas</t>
  </si>
  <si>
    <t>Recomendación Liderazgo</t>
  </si>
  <si>
    <t>Clasificación del riesgo
Liderazgo</t>
  </si>
  <si>
    <t>Clasificación de riesgo Relaciones sociales en el trabajo</t>
  </si>
  <si>
    <t xml:space="preserve">Recomendación enfermedades Dx. </t>
  </si>
  <si>
    <t>Clasificación del riesgo Retroalimentación al desempeño</t>
  </si>
  <si>
    <t>Recomendación  Relaciones sociales en el trabajo</t>
  </si>
  <si>
    <t>Recomendación
Retroalimentación al desempeño</t>
  </si>
  <si>
    <t>Recomendación Capacitación</t>
  </si>
  <si>
    <t>Clasificacion del riesgo
 claridad del rol</t>
  </si>
  <si>
    <t>Clasificacion del riesgo Capacitación</t>
  </si>
  <si>
    <t>Clasificación del riesgo 
Control y autonomía sobre el trabajo</t>
  </si>
  <si>
    <t>Recomendación
 Control y autonomía sobre el trabajo</t>
  </si>
  <si>
    <t>Clasificación del riesgo responsabilidad del cargo</t>
  </si>
  <si>
    <t>Recomendación
Nivel de responsabilidad del cargo</t>
  </si>
  <si>
    <t>Clasificación del riesgo  Demandas cuantitativas</t>
  </si>
  <si>
    <t>Recomendación
Demandas cuantitativas</t>
  </si>
  <si>
    <t>Clasificación del riesgo
 Demandas de carga mental</t>
  </si>
  <si>
    <t>Recomendación
 Demandas de carga mental</t>
  </si>
  <si>
    <t>Clasificación del riesgo Tiempo fuera del trabajo</t>
  </si>
  <si>
    <t>Clasificación del riesgo Situación económica del grupo familiar.</t>
  </si>
  <si>
    <t>Clasificación del riesgo
vivienda y de su entorno</t>
  </si>
  <si>
    <t>Influencia del entorno
 extralaboral sobre el trabajo.</t>
  </si>
  <si>
    <t>Recomendación
Tiempo fuera del trabajo</t>
  </si>
  <si>
    <t>Recomendación
Sitación económica del grupo familiar</t>
  </si>
  <si>
    <t>Recomendación
vivienda y de su entorno</t>
  </si>
  <si>
    <t>Clasificación del riesgo
 Influencia del entorno extralaboral sobre el trabajo.</t>
  </si>
  <si>
    <t>Recomendación
 Influencia del entorno extralaboral sobre el trabajo.</t>
  </si>
  <si>
    <t>Riesgo Bajo</t>
  </si>
  <si>
    <t>Riesgo Medio</t>
  </si>
  <si>
    <t>Alto o muy alto</t>
  </si>
  <si>
    <t xml:space="preserve">Numero </t>
  </si>
  <si>
    <t>Recomendación consumo Licor</t>
  </si>
  <si>
    <t>Recomendación Fumadores</t>
  </si>
  <si>
    <t>Recomendación Consumo de licor</t>
  </si>
  <si>
    <t xml:space="preserve">Recomendaciones frente al numero de horas laborales al dia </t>
  </si>
  <si>
    <t>Medidas de refuerzo, prevención</t>
  </si>
  <si>
    <t xml:space="preserve">Revisión Pausas activas, actividades esparcimiento, recreacion y deporte </t>
  </si>
  <si>
    <t>Intervencion inmediata, ajuste horario, cumplimiento normatividad</t>
  </si>
  <si>
    <t xml:space="preserve">Detalle de la enfermedad medica diagnosticada, si la hubiera para seguimiento y control </t>
  </si>
  <si>
    <t xml:space="preserve">LISTAS </t>
  </si>
  <si>
    <t>De acuerdo el numero de horas se determina el riesgo al que se puede ver expuesto el trabajador</t>
  </si>
  <si>
    <t>SI/NO</t>
  </si>
  <si>
    <t>Este factor se define como los atributos de la gestión de los jefes inmediatos en relación con la planificación y asignación del trabajo, consecución de resultados, resolución de conflictos, participación, motivación, apoyo, interacción y comunicación con sus colaboradores.</t>
  </si>
  <si>
    <t>• Formación de líderes: en habilidades sociales como dirección de personas y manejo de ambientes saludables, planeación, resolución de conflictos, trabajo en equipo, comunicación asertiva, manejo del estrés inteligencia emocional y retroalimentación del desempeño 
•  Promover la importancia al apoyo social entre compañeros.</t>
  </si>
  <si>
    <t>•Implementar el trabajo de grupo focales teniendo en cuenta la guia del Ministerio de Trabajo sobre la promoción, prevención e intervención de los factores psicosociales, creando  espacios de reflexión, para  compartir dudas y poner en común experiencias. 
•Formación la planificación y asignación del trabajo, consecución de resultados, resolución de conflictos, participación, motivación, apoyo, interacción y comunicación con sus colaboradores.</t>
  </si>
  <si>
    <t>Planes de acción, intervencion, seguimiento, según sea el caso</t>
  </si>
  <si>
    <t>• Establecer contacto e interacción con otras personas en el trabajo.
• Verificar la calidad de interacciones, apoyo, resolución de problemas, cohesión y trabajo en equipo entre compañeros en el trabajo.</t>
  </si>
  <si>
    <t>• Hacer capacitaciones relacionadas con el conocimiento de sí mismo, 
inteligencia emocional.
• Trabajo en equipo basado en valores de compromiso y solidaridad.
• Desarrollar campañas que conlleven al fortalecimiento de la comunicación, donde se resalten los valores organizacionales con reglas de convivencia como: campañas de saludos, expresiones verbales y gestuales, para generar un impacto positivo en las relaciones interpersonales.</t>
  </si>
  <si>
    <t>Seguimiento medico control de EPS, vigilancia medicación, forrmaciones autocuidado</t>
  </si>
  <si>
    <t>ActIvidades de promoción y prevención, seguimiento examenes periodicos</t>
  </si>
  <si>
    <t>0 A 30 %</t>
  </si>
  <si>
    <t>31 A 50 %</t>
  </si>
  <si>
    <t>Alto  51 A 60%
o muy alto 61 A 100%</t>
  </si>
  <si>
    <t>Calificación</t>
  </si>
  <si>
    <t>Este factor se define como la información que un trabajador recibe sobre la forma como realiza su trabajo. Esta información le permite identificar sus fortalezas y debilidades y tomar acciones para mantener o mejorar su desempeño.</t>
  </si>
  <si>
    <t>• Crear espacios de dialogo que permitan; la reflexión sobre pautas de mejoramiento de los procesos basado en retroalimentación constructiva y el fortalecimiento de las relaciones mediante el reconocimiento de los esfuerzos. ( habilidades gerenciales efectivas).</t>
  </si>
  <si>
    <t>8 o menos</t>
  </si>
  <si>
    <t>mas de 11</t>
  </si>
  <si>
    <t>9 a 10</t>
  </si>
  <si>
    <t xml:space="preserve">Nombre </t>
  </si>
  <si>
    <t>Número</t>
  </si>
  <si>
    <t>Características del trabajo y de su organización que influyen en la salud y bienestar del individuo; estas condiciones hacen parte de la adaptación que tiene el trabajador hacia el cargo,  las condiciones físicas y ambientales, las relaciones con  compañeros y jefes, la sensación de estabilidad y seguridad, entre otros.
El  modelo  en  el  que  se  basa  la  batería  retoma  elementos  de  los  modelos  de demanda  –  control  -apoyo  social  del  Karasek,  Theorel  (1990)  y  Jonhson,  del modelo de desequilibrio esfuerzo - recompensa de Siegrist (1996 y 2008) y del modelo  dinámico  de  los  factores  de  riesgo  psicosocial  de  Villalobos  (2005).  A partir de estos modelos, se identifican cuatro dominios que agrupan un conjunto de  dimensiones  que  explican  las  condiciones  intralaborales.  Las  dimensiones que conforman los dominios actúan como posibles fuentes de riesgo (Villalobos, 2005) y es a través de ellas que se realiza la identificación y valoración de los factores de riesgo psicosocial</t>
  </si>
  <si>
    <t xml:space="preserve">• Refuezo habilidades blandas 
• Seguimiento Lideres
•Refuerzo continuo
</t>
  </si>
  <si>
    <t>Son las interacciones que se establecen con otras personas en el trabajo, particularmente en lo referente a:
La posibilidad de establecer contacto con otros individuos en el ejercicio de la actividad laboral.
Las características y calidad de las interacciones entre compañeros.
El apoyo social que se recibe de compañeros.
El trabajo en equipo (entendido como el emprender y realizar acciones que implican colaboración para lograr un objetivo común).
La cohesión (entendida como la fuerza que atrae y vincula a los miembros de un grupo, cuyo fin es la integración).</t>
  </si>
  <si>
    <t>• Refuezo interacciones grupales 
• Trabajos colaborativos
• Seguimiento y refuerzo habilidades individuales</t>
  </si>
  <si>
    <t>• Continuar con induccion al puesto, organizacional y seguimiento</t>
  </si>
  <si>
    <t xml:space="preserve">• Establecer canales de comunicación claros y concisos.
• La comunicación debe provocar en quien recibe el mensaje una reacción positiva, una orientación favorable al cambio de opinión, actitud o comportamiento.
• Promover la importancia al apoyo social entre compañeros y jefes posibilitando las relaciones interpersonales en el grupo.
</t>
  </si>
  <si>
    <t>Este factor se entiende como la definición y comunicación del papel que se espera que el trabajador desempeñe en la organización, específicamente entorno a los objetivos del trabajo, las funciones y resultados, el margen de autonomía y el impacto del ejercicio del cargo en la empresa.</t>
  </si>
  <si>
    <t>Este factor se define como las actividades de inducción, entrenamiento y formación que la organización brinda al trabajador con el fin de desarrollar y fortalecer sus conocimientos y habilidades</t>
  </si>
  <si>
    <t>• Fortalecer los planes de entrenamiento técnico que les permita adaptarse a los cambios requeridos. 
• Realizar capacitaciones relacionadas con los cargos  para mejorar la efectividad.
• Diseñar el programa de capacitación anual por cargos, el cual debe fortalecer competencias requeridas para los mismos y proporcionar a todos los trabajadores oportunidades de aprendizaje y  práctica en nuevas habilidades.
• Diseñar capacitaciones de forma que sean estímulo y oportunidad para el trabajador.</t>
  </si>
  <si>
    <t>• Reforzar de plan de entrenamiento 
• Diseñar el programa de capacitación  por cargos,
• Diseñar capacitaciones de forma que sean estímulo y oportunidad para el trabajador.
• Generar alianzas que permitan la formación y calificacion de los empleados en su rol</t>
  </si>
  <si>
    <t>• Continuar con elplan de formación y desarrollo
• Reforzar formaciones 
• Seguimiento cronogramas de capacitación</t>
  </si>
  <si>
    <t>Clasificación Intralaboral</t>
  </si>
  <si>
    <t>Este factor se define como el margen de decisión que tiene un individuo sobre aspectos como el orden de las actividades, la cantidad, el ritmo, la forma de trabajar, las pausas durante la jornada y los tiempos de descanso.</t>
  </si>
  <si>
    <t>• Se recomienda revisar los perfiles con el fin de ajustarlos y divulgarlos de forma clara y objetiva para que las personas entiendan y asuman adecuadamente sus funciones, principalmente la coordinación a través de la toma de decisiones y las líneas de autoridad.
• Implementar espacios administrativos donde el personal pueda dedicar tiempo laboral a la ejecución de funciones  propias del cargo.</t>
  </si>
  <si>
    <t>• Continuar plan de desarrollo en puesto de trabajo</t>
  </si>
  <si>
    <t xml:space="preserve">• Delimitar roles, funciones y responsabilidades
• Involucrar a los trabajadores en la toma de decisiones sobre la organización de su trabajo, así como, acciones para acordar y mejorar el margen de libertad y reuniones para abordar las áreas de oportunidad de mejora.
•Alentar a su personal a que escojan los métodos de trabajo que se ajusten a sus necesidades.
• Incentivar la creatividad de los colaboradores.
</t>
  </si>
  <si>
    <t>Son el conjunto de obligaciones implícitas en el desempeño de un cargo, cuyos resultados no pueden ser transferidos a otras personas. En particular, esta dimensión considera la responsabilidad por resultados, dirección, bienes, información confidencial, salud y seguridad de otros, que tienen un impacto importante en el área (sección), en la empresa o en las personas. Adicionalmente, los resultados frente a tales responsabilidades están determinados por diversos factores y circunstancias, algunas bajo el control y otras fuera del control del trabajador.</t>
  </si>
  <si>
    <t xml:space="preserve">Son las exigencias relativas a la cantidad de trabajo que deben ejecutar, en relacion con el tiempo disponible para hacerlo </t>
  </si>
  <si>
    <t>Este factor se define como las demandas de procesamiento cognitivo que implica la tarea y que involucran procesos mentales superiores de atención, memoria y análisis de información para generar una respuesta. La carga mental está determinada por las características de la información (cantidad, complejidad y detalle) y los tiempos de que se dispone para procesarla.</t>
  </si>
  <si>
    <t>Este factor se define como el tiempo que el individuo dedica a actividades diferentes a las laborales, como descansar, compartir con familia y amigos, atender responsabilidades personales o domésticas, realizar actividades de recreación y ocio.</t>
  </si>
  <si>
    <t>Trata de la disponibilidad de medios económicos para que el trabajador y su grupo familiar atiendan sus gastos básicos. Se convierte en factor de riesgo cuando: os ingresos familiares son insuficientes para costear las necesidades básicas del grupo familiar o Existen deudas económicas difíciles de solventar.</t>
  </si>
  <si>
    <t>Se refiere a las condiciones de infraestructura, ubicación y entorno de las instalaciones físicas del lugar habitual de residencia del trabajador y de su grupo familiar. Se convierten en fuente de riesgo cuando: s condiciones de la vivienda del trabajador son precarias, Las condiciones de la vivienda o su entorno desfavorecen el descanso y la comodidad del individuo y su grupo familiar, La ubicación de la vivienda dificulta el acceso a vías transitables, a medios de transporte o a servicios de salud.</t>
  </si>
  <si>
    <t>Corresponde al influjo de las exigencias de los roles familiares y personales en el bienestar y en la actividad laboral del trabajador. La influencia del entorno extralaboral en el trabajo se constituye en fuente de riesgo psicosocial cuando Las situaciones de la vida familiar o personal del trabajador afectan su bienestar, rendimiento o sus relaciones con otras personas en el trabajo.</t>
  </si>
  <si>
    <t>Antigüedad en el cargo</t>
  </si>
  <si>
    <t>Inferior a un año</t>
  </si>
  <si>
    <t>Cantidad de horas semanales</t>
  </si>
  <si>
    <t>Area</t>
  </si>
  <si>
    <t xml:space="preserve">Uno a cinco años </t>
  </si>
  <si>
    <t xml:space="preserve">Mayor a 5 años </t>
  </si>
  <si>
    <t>Contabilidad</t>
  </si>
  <si>
    <t>Comercial</t>
  </si>
  <si>
    <t>Produccion</t>
  </si>
  <si>
    <t>Compras y logistica</t>
  </si>
  <si>
    <t>Direccion</t>
  </si>
  <si>
    <t>Recepcion</t>
  </si>
  <si>
    <t>¿Tiene diagnostico medico por alguna de las siguientes enfermedades?</t>
  </si>
  <si>
    <t>Ingresos 
Mensuales</t>
  </si>
  <si>
    <t>Entre 2 y 3 SMLMV</t>
  </si>
  <si>
    <t>Mas de 6 SMLMV</t>
  </si>
  <si>
    <t>De 4 a 5 SMLMV</t>
  </si>
  <si>
    <t>Igual a un 1 SMLMV y menos de dos</t>
  </si>
  <si>
    <t>• Continuar retroalimentación constante
• Grupos focales y participativos
• Incentivos cumplimento de logros</t>
  </si>
  <si>
    <t>Clasificación del riesgo Retro.  al desempeño</t>
  </si>
  <si>
    <t xml:space="preserve">• Flexibilizar progresivamente la supervisión, promoviendo la delegación en los trabajadores y la responsabilidad individual.
</t>
  </si>
  <si>
    <t xml:space="preserve">• Supervision constante roles y responsabilidades
• Formación en Planeacion estrategica
• Refuerzo en Distribucion eficaz del tiempo </t>
  </si>
  <si>
    <t>Categoria</t>
  </si>
  <si>
    <t>Frecuencia</t>
  </si>
  <si>
    <t>%</t>
  </si>
  <si>
    <t>Cantidad de horas Semanal</t>
  </si>
  <si>
    <t>Clasificacion Riesgo Horas Semanales</t>
  </si>
  <si>
    <t>HTA</t>
  </si>
  <si>
    <t>Item</t>
  </si>
  <si>
    <t>Dolor de cabeza</t>
  </si>
  <si>
    <t>DME</t>
  </si>
  <si>
    <t>Ansiedad</t>
  </si>
  <si>
    <t>Ninguna</t>
  </si>
  <si>
    <t xml:space="preserve">• Validar tiempos requeridos para  realización de tareas. Esto con el fin de identificar sobrecarga laboral. 
• Formar en administración del tiempo. 
• Establecer pausas que permitan una recuperación adecuada después de tareas muy exigentes.
• Intervenir con el apoyo de Seguridad y Salud en el Trabajo, validando con el análisis de puestos de trabajo en cargos específicos.  </t>
  </si>
  <si>
    <t xml:space="preserve">• Continuar acciones de preventivas sobre demandas de trabajo
• Ejecutar cronogramas con tiempos de entrega 
• Programación de horarios de acuerdo a normativiudad
• Seguimiento a horarios adicionales y su compensación
</t>
  </si>
  <si>
    <t xml:space="preserve">• Implementar y/o dar continuidad al programa de pausas activas, alternándolo con ejercicios lúdicos que conlleve a mejorar la fatiga física y visual.
• Determinar la cantidad, complejidad y detalle de las actividades. Y el tiempo que disponen para realizarla
• Establecer la carga de trabajo de acuerdo a las habilidades y puestos de trabajo. </t>
  </si>
  <si>
    <t xml:space="preserve">• Marcar prioridades en las tareas. 
• Establecer cronograas de entrega
•  Garantizar descansos y pausas activas
</t>
  </si>
  <si>
    <t>Comprenden los aspectos del entorno familiar, social y económico del trabajador. A su vez, abarcan las condiciones del lugar de vivienda, que pueden influir en la salud y bienestar del individuo.</t>
  </si>
  <si>
    <t>CONDICIONES INDIVIDUALES</t>
  </si>
  <si>
    <t>RIESGO INTRALABORAL</t>
  </si>
  <si>
    <t xml:space="preserve">Tiempo de vinculacion en la organización, estabilidad laboral </t>
  </si>
  <si>
    <t>Acción de acuerdo a resultado</t>
  </si>
  <si>
    <t>• Capacitar en la administración del tiempo, activación de la recreación y el esparcimiento.
• Fomentar  el aprovechamiento del tiempo libre, actividades de esparcimiento, deporte y recreación</t>
  </si>
  <si>
    <t xml:space="preserve">• Desde las áreas de bienestar laboral y sst informar al personal sobre la programación de actividades mensuales lúdicas, recreativas o deportivas al interior de la empresa. Además de los beneficios que pueden recibir de la caja de compensación y/o de otras entidades.
• Favorecer y divulgar alizanas estrategicas para actividades de esparcimiento, deporte y recreación
• Establecer plan de vacaciones y descansos fijos con el fin de programaciones y planeaciones oportunas 
• Fomentar actividades de deporte y esparcimiento al interior de la organizacion </t>
  </si>
  <si>
    <t>• Divulgar alianzas estrategicas para  actividades de esparcimiento y recreacion
• Promover espacios de crecimiento personal, academico, espiritual o deportivo de forma periodica</t>
  </si>
  <si>
    <t>• Gestionar convenios de ahorro y crédito con diferentes entidades como cooperativas, cajas de compensación familiar, entre otros. Incentivar a la inversión de proyectos familiares.
• También trabajar un estilo de vida donde se concientice en las necesidades prioritarias.</t>
  </si>
  <si>
    <t xml:space="preserve">• Capacitar en manejo de las finanzas personales y familiares.
•  Promover ahorros </t>
  </si>
  <si>
    <t>• Formar en manejo de las finanzas personales y familiares.
• Apoyar en la formación de emprendimientos dentro el grupo familiar 
• Incentivar la generación de ingresos adicionales a los laborales 
• Formación en el uso eficiente  del dinero</t>
  </si>
  <si>
    <t>• Realizar estudio de vivienda y entorno para identificar posibilidades de mejoramiento de vivienda a través de los beneficios de la caja de compensación familiar, créditos con empresas u otras entidades con las que se tenga convenio.</t>
  </si>
  <si>
    <t>• Incentivar el ahorro de cesantias y ahorros programados para compra y  mejoras de vivienda
• Informar convocatorias para aplicar a subsidios de vivienda y remodelaciones ofertados por la caja de compensación y gubernamentales
• Fomento de ahorros con proposito y creditos de vivienda por convenio</t>
  </si>
  <si>
    <t>• Establecer un proceso interno de atención y acompañamiento psicológico (o apoyo interpersonal) para tratar casos de tensión familiar que influya en el desempeño laboral.</t>
  </si>
  <si>
    <t xml:space="preserve">• Formaciones en manejo del estrés, inteligencia emocional, manejo de situaciones conflictivas, esparcimiento y tiempo libre
</t>
  </si>
  <si>
    <t xml:space="preserve">• Promocion y acompañamiento para uso de Asesorias psicologicas individuales.
• Formacion en manejo de tensiones e inyteligencia emocional </t>
  </si>
  <si>
    <t>Respuesta de un trabajador tanto a nivel fisiológico, psicológico como conductual, en su intento de adaptarse a las demandas resultantes de la interacción de sus condiciones individuales, intralaborales  y extralaborales. Resolución 2646</t>
  </si>
  <si>
    <t>ESTRÉS</t>
  </si>
  <si>
    <t>Recomendaciones para estrés</t>
  </si>
  <si>
    <t>•  Para el tema del estrés, se propone a nivel de grupos la realización de talleres o capacitaciones sobre técnicas de control y creación de hábitos saludables que mejoren el bienestar integral. 
• Formación en estilos de afrontamiento y autocontrol. 
• Favorecer Técnicas recomendadas para hacer frente al estrés como relajación,  respiración y actividades compensatorias para la salud.</t>
  </si>
  <si>
    <t>48 a 52</t>
  </si>
  <si>
    <t>Riesgo Bajo - despreciable</t>
  </si>
  <si>
    <t>Riesgo medio</t>
  </si>
  <si>
    <t>&lt;=47</t>
  </si>
  <si>
    <t>&gt;=53</t>
  </si>
  <si>
    <t>• Promoción de la salud mental y prevención del trastorno mental en el  trabajo.
• Fomento de estilos de vida saludables.</t>
  </si>
  <si>
    <t xml:space="preserve">• Para las personas que puntuaron  alto y muy alto, calificados como casos prioritarios, se debe hacer una intervención por parte del psicólogo de seguridad y salud en el trabajo para identificar las causas de estrés y hacer recomendaciones  sobre el  manejo.
• Desarrollo y fortalecimiento de la resiliencia en el ambiente laboral.
• Entrenamiento en el manejo de la emociones, ansiedad  y el conflicto.
</t>
  </si>
  <si>
    <t xml:space="preserve">Riesgo muy alto </t>
  </si>
  <si>
    <t>Riesgo Alto</t>
  </si>
  <si>
    <t>Clasificacion del riesgo Extra laboral</t>
  </si>
  <si>
    <t>Uno a cinco años</t>
  </si>
  <si>
    <t>Mayor a 5 años</t>
  </si>
  <si>
    <t>TOTAL</t>
  </si>
  <si>
    <t>Clasificacion de estrés</t>
  </si>
  <si>
    <t>• Sin amenaza, conservación, remodelaciones de acuerdo a condiciones economicas</t>
  </si>
  <si>
    <t>.</t>
  </si>
  <si>
    <t xml:space="preserve">• Crear espacios de reflexión de compartir dudas y poner en común experiencias.  
• Potencializar habilidades sociales, comunicativas, de solución de conflictos e inteligencia emocional.
</t>
  </si>
  <si>
    <t>• Desarrollar programas de acogida e integración a los nuevos trabajadores con la explicación de las normas formales y de los valores culturales de la organización.
• Capacitar a líderes y acompañar desde el área de gestión humana en los procesos de seguimiento hacia el personal colaborador
• Diseñar plan de formación, induccion, manual de funciones y seguimiento. 
• Establecer flujogramas de procesos y socializar
• Delimitar funciones y responsabilidades</t>
  </si>
  <si>
    <t>• Formación de líderes: en competencias de  planeación, manejo del tiempo,  resolución de conflictos y comunicación asertiva. 
• Trabajo en manejo del estrés,    inteligencia emocional y estilos de afrontamiento.  
•Valoración roles y responsabilidades
•cronogramas de trabajo y entrega,</t>
  </si>
  <si>
    <t>• Revisar la carga laboral que tienen los colaboradores de acuerdo con el volumen de tareas asignadas. 
• Validar horas pico de producción y velocidad del trabajo.
• Implementar trabajo colaborativo y delegación de tareas</t>
  </si>
  <si>
    <t>• Planificar y coordinar los trabajos teniendo en cuenta la posible llegada de trabajo extra o imprevisto.
• Establecer pausas que permitan una recuperación adecuada después de tareas muy exigentes.
•  Promocion de descansos mentales a traves de actividades de relajación</t>
  </si>
  <si>
    <t xml:space="preserve">De 27 a 36 años </t>
  </si>
  <si>
    <t>De 20 y 26 años</t>
  </si>
  <si>
    <t xml:space="preserve">De 37 a 45 años </t>
  </si>
  <si>
    <t xml:space="preserve">De 45 años en adelante </t>
  </si>
  <si>
    <t xml:space="preserve">Soltero </t>
  </si>
  <si>
    <t>Casado</t>
  </si>
  <si>
    <t>Union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</si>
</sst>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Arial"/>
      <family val="2"/>
    </font>
    <font>
      <sz val="10"/>
      <color theme="1"/>
      <name val="Calibri"/>
      <family val="2"/>
      <scheme val="minor"/>
    </font>
    <font>
      <sz val="11"/>
      <color indexed="8"/>
      <name val="Calibri"/>
      <family val="2"/>
    </font>
    <font>
      <b/>
      <sz val="10"/>
      <color theme="1"/>
      <name val="Calibri"/>
      <family val="2"/>
      <scheme val="minor"/>
    </font>
    <font>
      <b/>
      <sz val="9"/>
      <name val="Calibri"/>
      <family val="2"/>
      <scheme val="minor"/>
    </font>
    <font>
      <b/>
      <sz val="9"/>
      <color theme="1"/>
      <name val="Calibri"/>
      <family val="2"/>
      <scheme val="minor"/>
    </font>
    <font>
      <sz val="9"/>
      <color theme="1"/>
      <name val="Calibri"/>
      <family val="2"/>
      <scheme val="minor"/>
    </font>
    <font>
      <sz val="9"/>
      <name val="Calibri"/>
      <family val="2"/>
      <scheme val="minor"/>
    </font>
    <font>
      <b/>
      <sz val="11"/>
      <color theme="1"/>
      <name val="Calibri"/>
      <family val="2"/>
      <scheme val="minor"/>
    </font>
    <font>
      <b/>
      <sz val="9"/>
      <color theme="1"/>
      <name val="Arial"/>
      <family val="2"/>
    </font>
    <font>
      <b/>
      <sz val="8"/>
      <name val="Arial"/>
      <family val="2"/>
    </font>
    <font>
      <b/>
      <sz val="8"/>
      <color rgb="FFC00000"/>
      <name val="Arial"/>
      <family val="2"/>
    </font>
    <font>
      <sz val="8"/>
      <color theme="1"/>
      <name val="Arial"/>
      <family val="2"/>
    </font>
    <font>
      <sz val="11"/>
      <color theme="1"/>
      <name val="Calibri"/>
      <family val="2"/>
      <scheme val="minor"/>
    </font>
    <font>
      <b/>
      <sz val="9"/>
      <name val="Arial"/>
      <family val="2"/>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59999389629810485"/>
        <bgColor theme="4"/>
      </patternFill>
    </fill>
    <fill>
      <patternFill patternType="solid">
        <fgColor theme="7" tint="0.79998168889431442"/>
        <bgColor indexed="64"/>
      </patternFill>
    </fill>
    <fill>
      <patternFill patternType="solid">
        <fgColor theme="9" tint="0.79998168889431442"/>
        <bgColor theme="4"/>
      </patternFill>
    </fill>
    <fill>
      <patternFill patternType="solid">
        <fgColor theme="9" tint="0.59999389629810485"/>
        <bgColor indexed="64"/>
      </patternFill>
    </fill>
  </fills>
  <borders count="5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9" fontId="3" fillId="0" borderId="0" applyFont="0" applyFill="0" applyBorder="0" applyAlignment="0" applyProtection="0"/>
    <xf numFmtId="9" fontId="14" fillId="0" borderId="0" applyFont="0" applyFill="0" applyBorder="0" applyAlignment="0" applyProtection="0"/>
  </cellStyleXfs>
  <cellXfs count="247">
    <xf numFmtId="0" fontId="0" fillId="0" borderId="0" xfId="0"/>
    <xf numFmtId="0" fontId="2" fillId="0" borderId="0" xfId="0" applyFont="1"/>
    <xf numFmtId="0" fontId="1" fillId="0" borderId="2" xfId="0" applyFont="1" applyBorder="1"/>
    <xf numFmtId="0" fontId="7" fillId="4" borderId="2" xfId="0" applyFont="1" applyFill="1" applyBorder="1" applyAlignment="1">
      <alignment horizontal="center" vertical="center" wrapText="1"/>
    </xf>
    <xf numFmtId="14" fontId="7" fillId="4" borderId="2" xfId="0" applyNumberFormat="1" applyFont="1" applyFill="1" applyBorder="1" applyAlignment="1">
      <alignment horizontal="center" vertical="center" wrapText="1"/>
    </xf>
    <xf numFmtId="0" fontId="7" fillId="6" borderId="2" xfId="0" applyFont="1" applyFill="1" applyBorder="1"/>
    <xf numFmtId="0" fontId="7" fillId="6" borderId="2" xfId="0" applyFont="1" applyFill="1" applyBorder="1" applyAlignment="1">
      <alignment horizontal="left" vertical="top" wrapText="1"/>
    </xf>
    <xf numFmtId="0" fontId="7" fillId="6"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6" borderId="2" xfId="0" applyFont="1" applyFill="1" applyBorder="1" applyAlignment="1">
      <alignment vertical="top" wrapText="1"/>
    </xf>
    <xf numFmtId="0" fontId="8" fillId="0" borderId="0" xfId="0" applyFont="1" applyAlignment="1" applyProtection="1">
      <alignment horizontal="center" vertical="center" wrapText="1"/>
      <protection locked="0"/>
    </xf>
    <xf numFmtId="0" fontId="7" fillId="0" borderId="0" xfId="0" applyFont="1"/>
    <xf numFmtId="0" fontId="8" fillId="0" borderId="0" xfId="0" applyFont="1" applyAlignment="1">
      <alignment horizontal="center" wrapText="1"/>
    </xf>
    <xf numFmtId="0" fontId="5" fillId="7" borderId="4" xfId="0" applyFont="1" applyFill="1" applyBorder="1" applyAlignment="1" applyProtection="1">
      <alignment horizontal="center" vertical="center" wrapText="1"/>
      <protection locked="0"/>
    </xf>
    <xf numFmtId="0" fontId="5" fillId="8"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5" fillId="4" borderId="6"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7" fillId="4" borderId="9" xfId="0" applyFont="1" applyFill="1" applyBorder="1" applyAlignment="1">
      <alignment horizontal="center" vertical="center" wrapText="1"/>
    </xf>
    <xf numFmtId="0" fontId="7" fillId="6" borderId="2" xfId="0" applyFont="1" applyFill="1" applyBorder="1" applyAlignment="1">
      <alignment wrapText="1"/>
    </xf>
    <xf numFmtId="0" fontId="1" fillId="0" borderId="2" xfId="0" applyFont="1" applyBorder="1" applyAlignment="1">
      <alignment wrapText="1"/>
    </xf>
    <xf numFmtId="0" fontId="2" fillId="0" borderId="2" xfId="0" applyFont="1" applyBorder="1"/>
    <xf numFmtId="0" fontId="7" fillId="0" borderId="0" xfId="0" applyFont="1" applyAlignment="1">
      <alignment horizontal="center" vertical="center"/>
    </xf>
    <xf numFmtId="0" fontId="5" fillId="6" borderId="6" xfId="0" applyFont="1" applyFill="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7" fillId="6" borderId="9" xfId="0" applyFont="1" applyFill="1" applyBorder="1" applyAlignment="1">
      <alignment vertical="top" wrapText="1"/>
    </xf>
    <xf numFmtId="0" fontId="5" fillId="2" borderId="6" xfId="0" applyFont="1" applyFill="1" applyBorder="1" applyAlignment="1" applyProtection="1">
      <alignment horizontal="center" vertical="center" wrapText="1"/>
      <protection locked="0"/>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xf numFmtId="0" fontId="7" fillId="2" borderId="2" xfId="0" applyFont="1" applyFill="1" applyBorder="1" applyAlignment="1">
      <alignment horizontal="left" vertical="top" wrapText="1"/>
    </xf>
    <xf numFmtId="0" fontId="7" fillId="2" borderId="2" xfId="0" applyFont="1" applyFill="1" applyBorder="1" applyAlignment="1">
      <alignment vertical="top" wrapText="1"/>
    </xf>
    <xf numFmtId="0" fontId="7" fillId="2" borderId="2" xfId="0" applyFont="1" applyFill="1" applyBorder="1" applyAlignment="1">
      <alignment wrapText="1"/>
    </xf>
    <xf numFmtId="0" fontId="7" fillId="2" borderId="2" xfId="0" applyFont="1" applyFill="1" applyBorder="1" applyAlignment="1">
      <alignment vertical="top"/>
    </xf>
    <xf numFmtId="0" fontId="5" fillId="2" borderId="8" xfId="0" applyFont="1" applyFill="1" applyBorder="1" applyAlignment="1" applyProtection="1">
      <alignment horizontal="center" vertical="center" wrapText="1"/>
      <protection locked="0"/>
    </xf>
    <xf numFmtId="0" fontId="7" fillId="2" borderId="9" xfId="0" applyFont="1" applyFill="1" applyBorder="1"/>
    <xf numFmtId="0" fontId="7" fillId="2" borderId="9" xfId="0" applyFont="1" applyFill="1" applyBorder="1" applyAlignment="1">
      <alignment vertical="top" wrapText="1"/>
    </xf>
    <xf numFmtId="0" fontId="7" fillId="6" borderId="2" xfId="0" applyFont="1" applyFill="1" applyBorder="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7"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 fillId="0" borderId="6" xfId="0" applyFont="1" applyBorder="1"/>
    <xf numFmtId="0" fontId="2" fillId="0" borderId="7" xfId="0" applyFont="1" applyBorder="1"/>
    <xf numFmtId="0" fontId="2" fillId="0" borderId="6" xfId="0" applyFont="1" applyBorder="1"/>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7" fillId="2" borderId="9" xfId="0" applyFont="1" applyFill="1" applyBorder="1" applyAlignment="1">
      <alignment horizontal="center" vertical="center" wrapText="1"/>
    </xf>
    <xf numFmtId="0" fontId="7" fillId="6" borderId="2" xfId="0" applyFont="1" applyFill="1" applyBorder="1" applyAlignment="1">
      <alignment horizontal="center" wrapText="1"/>
    </xf>
    <xf numFmtId="0" fontId="5" fillId="9" borderId="3" xfId="0" applyFont="1" applyFill="1" applyBorder="1" applyAlignment="1" applyProtection="1">
      <alignment horizontal="center" vertical="center" wrapText="1"/>
      <protection locked="0"/>
    </xf>
    <xf numFmtId="0" fontId="5" fillId="9" borderId="2" xfId="0" applyFont="1" applyFill="1" applyBorder="1" applyAlignment="1" applyProtection="1">
      <alignment horizontal="center" vertical="center" wrapText="1"/>
      <protection locked="0"/>
    </xf>
    <xf numFmtId="0" fontId="7" fillId="9" borderId="2" xfId="0" applyFont="1" applyFill="1" applyBorder="1"/>
    <xf numFmtId="0" fontId="7" fillId="9" borderId="2" xfId="0" applyFont="1" applyFill="1" applyBorder="1" applyAlignment="1">
      <alignment horizontal="center"/>
    </xf>
    <xf numFmtId="0" fontId="7" fillId="6" borderId="14" xfId="0" applyFont="1" applyFill="1" applyBorder="1" applyAlignment="1">
      <alignment horizontal="center" vertical="center"/>
    </xf>
    <xf numFmtId="0" fontId="7" fillId="9" borderId="11" xfId="0" applyFont="1" applyFill="1" applyBorder="1" applyAlignment="1">
      <alignment horizontal="center" vertical="center" wrapText="1"/>
    </xf>
    <xf numFmtId="0" fontId="8" fillId="9" borderId="2" xfId="0" applyFont="1" applyFill="1" applyBorder="1" applyAlignment="1" applyProtection="1">
      <alignment horizontal="center" vertical="center" wrapText="1"/>
      <protection locked="0"/>
    </xf>
    <xf numFmtId="0" fontId="7" fillId="9" borderId="2" xfId="0" applyFont="1" applyFill="1" applyBorder="1" applyAlignment="1">
      <alignment vertical="top" wrapText="1"/>
    </xf>
    <xf numFmtId="0" fontId="10" fillId="0" borderId="2" xfId="0" applyFont="1" applyBorder="1" applyAlignment="1">
      <alignment horizontal="center" vertical="center" wrapText="1"/>
    </xf>
    <xf numFmtId="0" fontId="11" fillId="5" borderId="20" xfId="0" applyFont="1" applyFill="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7" fillId="6" borderId="0" xfId="0" applyFont="1" applyFill="1" applyAlignment="1" applyProtection="1">
      <alignment horizontal="center" vertical="center"/>
      <protection locked="0"/>
    </xf>
    <xf numFmtId="2" fontId="7"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protection locked="0"/>
    </xf>
    <xf numFmtId="2" fontId="2" fillId="0" borderId="0" xfId="0" applyNumberFormat="1" applyFont="1" applyAlignment="1" applyProtection="1">
      <alignment horizontal="center" vertical="center"/>
      <protection locked="0"/>
    </xf>
    <xf numFmtId="0" fontId="0" fillId="0" borderId="0" xfId="0" applyAlignment="1" applyProtection="1">
      <alignment horizontal="center" vertical="center" wrapText="1"/>
      <protection locked="0"/>
    </xf>
    <xf numFmtId="0" fontId="7" fillId="9" borderId="0" xfId="0" applyFont="1" applyFill="1" applyAlignment="1">
      <alignment horizontal="center" vertical="center"/>
    </xf>
    <xf numFmtId="0" fontId="7" fillId="9"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7" fillId="6" borderId="0" xfId="0" applyFont="1" applyFill="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11" fillId="2" borderId="9" xfId="0" applyFont="1" applyFill="1" applyBorder="1" applyAlignment="1">
      <alignment horizontal="center" vertical="center" wrapText="1"/>
    </xf>
    <xf numFmtId="0" fontId="11" fillId="5" borderId="18" xfId="0" applyFont="1" applyFill="1" applyBorder="1" applyAlignment="1">
      <alignment horizontal="center" vertical="center" wrapText="1"/>
    </xf>
    <xf numFmtId="2" fontId="7" fillId="0" borderId="0" xfId="0" applyNumberFormat="1" applyFont="1" applyAlignment="1" applyProtection="1">
      <alignment horizontal="center" vertical="center" wrapText="1"/>
      <protection locked="0"/>
    </xf>
    <xf numFmtId="0" fontId="10" fillId="0" borderId="9" xfId="0" applyFont="1" applyBorder="1" applyAlignment="1">
      <alignment horizontal="center" vertical="center" wrapText="1"/>
    </xf>
    <xf numFmtId="0" fontId="9" fillId="0" borderId="3" xfId="0" applyFont="1" applyBorder="1" applyAlignment="1">
      <alignment horizontal="center"/>
    </xf>
    <xf numFmtId="0" fontId="9" fillId="0" borderId="2" xfId="0" applyFont="1" applyBorder="1" applyAlignment="1">
      <alignment horizontal="center"/>
    </xf>
    <xf numFmtId="0" fontId="9" fillId="0" borderId="34" xfId="0" applyFont="1" applyBorder="1" applyAlignment="1">
      <alignment horizontal="center"/>
    </xf>
    <xf numFmtId="0" fontId="9" fillId="0" borderId="2" xfId="0" applyFont="1" applyBorder="1" applyAlignment="1">
      <alignment horizontal="center" vertical="center"/>
    </xf>
    <xf numFmtId="0" fontId="9" fillId="0" borderId="9" xfId="0" applyFont="1" applyBorder="1" applyAlignment="1">
      <alignment horizontal="center"/>
    </xf>
    <xf numFmtId="0" fontId="9" fillId="0" borderId="39" xfId="0" applyFont="1" applyBorder="1" applyAlignment="1">
      <alignment horizontal="center"/>
    </xf>
    <xf numFmtId="0" fontId="10" fillId="0" borderId="37" xfId="0" applyFont="1" applyBorder="1" applyAlignment="1">
      <alignment horizontal="center" vertical="center" wrapText="1"/>
    </xf>
    <xf numFmtId="9" fontId="10" fillId="0" borderId="38" xfId="2" applyFont="1" applyBorder="1" applyAlignment="1">
      <alignment horizontal="center" vertical="center" wrapText="1"/>
    </xf>
    <xf numFmtId="0" fontId="9" fillId="0" borderId="37" xfId="0" applyFont="1" applyBorder="1" applyAlignment="1">
      <alignment horizontal="center"/>
    </xf>
    <xf numFmtId="9" fontId="9" fillId="0" borderId="38" xfId="2" applyFont="1" applyBorder="1" applyAlignment="1">
      <alignment horizontal="center"/>
    </xf>
    <xf numFmtId="0" fontId="9" fillId="0" borderId="37" xfId="0" applyFont="1" applyBorder="1" applyAlignment="1">
      <alignment horizontal="center" vertical="center"/>
    </xf>
    <xf numFmtId="9" fontId="9" fillId="0" borderId="35" xfId="2" applyFont="1" applyBorder="1" applyAlignment="1">
      <alignment horizontal="center"/>
    </xf>
    <xf numFmtId="9" fontId="9" fillId="0" borderId="7" xfId="2" applyFont="1" applyBorder="1" applyAlignment="1">
      <alignment horizontal="center"/>
    </xf>
    <xf numFmtId="9" fontId="9" fillId="0" borderId="10" xfId="2" applyFont="1" applyBorder="1" applyAlignment="1">
      <alignment horizontal="center"/>
    </xf>
    <xf numFmtId="9" fontId="9" fillId="0" borderId="27" xfId="2" applyFont="1" applyBorder="1" applyAlignment="1">
      <alignment horizontal="center"/>
    </xf>
    <xf numFmtId="9" fontId="9" fillId="0" borderId="36" xfId="2" applyFont="1" applyBorder="1" applyAlignment="1">
      <alignment horizontal="center"/>
    </xf>
    <xf numFmtId="0" fontId="9" fillId="0" borderId="43" xfId="0" applyFont="1" applyBorder="1" applyAlignment="1">
      <alignment horizontal="center"/>
    </xf>
    <xf numFmtId="9" fontId="10" fillId="0" borderId="10" xfId="2" applyFont="1" applyBorder="1" applyAlignment="1">
      <alignment horizontal="center" vertical="center" wrapText="1"/>
    </xf>
    <xf numFmtId="9" fontId="9" fillId="0" borderId="0" xfId="2" applyFont="1" applyAlignment="1">
      <alignment horizontal="center"/>
    </xf>
    <xf numFmtId="0" fontId="9" fillId="0" borderId="5" xfId="0" applyFont="1" applyBorder="1" applyAlignment="1">
      <alignment horizontal="center"/>
    </xf>
    <xf numFmtId="9" fontId="9" fillId="0" borderId="28" xfId="2" applyFont="1" applyBorder="1" applyAlignment="1">
      <alignment horizontal="center"/>
    </xf>
    <xf numFmtId="0" fontId="9" fillId="11" borderId="3" xfId="0" applyFont="1" applyFill="1" applyBorder="1" applyAlignment="1">
      <alignment horizontal="center"/>
    </xf>
    <xf numFmtId="9" fontId="9" fillId="11" borderId="36" xfId="2" applyFont="1" applyFill="1" applyBorder="1" applyAlignment="1">
      <alignment horizontal="center"/>
    </xf>
    <xf numFmtId="0" fontId="9" fillId="11" borderId="37" xfId="0" applyFont="1" applyFill="1" applyBorder="1" applyAlignment="1">
      <alignment horizontal="center"/>
    </xf>
    <xf numFmtId="0" fontId="9" fillId="11" borderId="9" xfId="0" applyFont="1" applyFill="1" applyBorder="1" applyAlignment="1">
      <alignment horizontal="center"/>
    </xf>
    <xf numFmtId="9" fontId="9" fillId="11" borderId="10" xfId="2" applyFont="1" applyFill="1" applyBorder="1" applyAlignment="1">
      <alignment horizontal="center"/>
    </xf>
    <xf numFmtId="0" fontId="9" fillId="11" borderId="5" xfId="0" applyFont="1" applyFill="1" applyBorder="1" applyAlignment="1">
      <alignment horizontal="center"/>
    </xf>
    <xf numFmtId="9" fontId="9" fillId="11" borderId="26" xfId="2" applyFont="1" applyFill="1" applyBorder="1" applyAlignment="1">
      <alignment horizontal="center"/>
    </xf>
    <xf numFmtId="0" fontId="9" fillId="9" borderId="3" xfId="0" applyFont="1" applyFill="1" applyBorder="1" applyAlignment="1">
      <alignment horizontal="center"/>
    </xf>
    <xf numFmtId="9" fontId="9" fillId="9" borderId="7" xfId="2" applyFont="1" applyFill="1" applyBorder="1" applyAlignment="1">
      <alignment horizontal="center"/>
    </xf>
    <xf numFmtId="9" fontId="9" fillId="9" borderId="10" xfId="2" applyFont="1" applyFill="1" applyBorder="1" applyAlignment="1">
      <alignment horizontal="center"/>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4" xfId="0" applyFont="1" applyBorder="1" applyAlignment="1">
      <alignment horizontal="left" vertical="center" wrapText="1"/>
    </xf>
    <xf numFmtId="0" fontId="2" fillId="0" borderId="13" xfId="0" applyFont="1" applyBorder="1"/>
    <xf numFmtId="0" fontId="2" fillId="0" borderId="1" xfId="0" applyFont="1" applyBorder="1"/>
    <xf numFmtId="0" fontId="2" fillId="0" borderId="41" xfId="0" applyFont="1" applyBorder="1"/>
    <xf numFmtId="0" fontId="2" fillId="0" borderId="24" xfId="0" applyFont="1" applyBorder="1"/>
    <xf numFmtId="0" fontId="2" fillId="0" borderId="40" xfId="0" applyFont="1" applyBorder="1"/>
    <xf numFmtId="0" fontId="1" fillId="0" borderId="1" xfId="0" applyFont="1" applyBorder="1"/>
    <xf numFmtId="0" fontId="0" fillId="0" borderId="13" xfId="0" applyBorder="1"/>
    <xf numFmtId="0" fontId="0" fillId="0" borderId="44" xfId="0" applyBorder="1"/>
    <xf numFmtId="0" fontId="0" fillId="0" borderId="24" xfId="0" applyBorder="1"/>
    <xf numFmtId="0" fontId="0" fillId="0" borderId="40" xfId="0" applyBorder="1"/>
    <xf numFmtId="0" fontId="0" fillId="0" borderId="13" xfId="0" applyBorder="1" applyAlignment="1">
      <alignment horizontal="left"/>
    </xf>
    <xf numFmtId="0" fontId="0" fillId="0" borderId="1" xfId="0" applyBorder="1" applyAlignment="1">
      <alignment horizontal="left"/>
    </xf>
    <xf numFmtId="0" fontId="0" fillId="0" borderId="40" xfId="0" applyBorder="1" applyAlignment="1">
      <alignment horizontal="left"/>
    </xf>
    <xf numFmtId="0" fontId="2" fillId="0" borderId="42" xfId="0" applyFont="1" applyBorder="1"/>
    <xf numFmtId="0" fontId="2" fillId="0" borderId="44" xfId="0" applyFont="1" applyBorder="1"/>
    <xf numFmtId="0" fontId="2" fillId="11" borderId="13" xfId="0" applyFont="1" applyFill="1" applyBorder="1"/>
    <xf numFmtId="0" fontId="2" fillId="11" borderId="1" xfId="0" applyFont="1" applyFill="1" applyBorder="1"/>
    <xf numFmtId="0" fontId="2" fillId="11" borderId="42" xfId="0" applyFont="1" applyFill="1" applyBorder="1"/>
    <xf numFmtId="0" fontId="2" fillId="11" borderId="44" xfId="0" applyFont="1" applyFill="1" applyBorder="1"/>
    <xf numFmtId="0" fontId="2" fillId="9" borderId="1" xfId="0" applyFont="1" applyFill="1" applyBorder="1"/>
    <xf numFmtId="0" fontId="2" fillId="9" borderId="42" xfId="0" applyFont="1" applyFill="1" applyBorder="1"/>
    <xf numFmtId="0" fontId="15" fillId="11" borderId="47" xfId="0" applyFont="1" applyFill="1" applyBorder="1" applyAlignment="1" applyProtection="1">
      <alignment horizontal="center" vertical="center" wrapText="1"/>
      <protection locked="0"/>
    </xf>
    <xf numFmtId="0" fontId="2" fillId="9" borderId="13" xfId="0" applyFont="1" applyFill="1" applyBorder="1"/>
    <xf numFmtId="0" fontId="9" fillId="9" borderId="5" xfId="0" applyFont="1" applyFill="1" applyBorder="1" applyAlignment="1">
      <alignment horizontal="center"/>
    </xf>
    <xf numFmtId="9" fontId="9" fillId="9" borderId="35" xfId="2" applyFont="1" applyFill="1" applyBorder="1" applyAlignment="1">
      <alignment horizontal="center"/>
    </xf>
    <xf numFmtId="0" fontId="2" fillId="9" borderId="44" xfId="0" applyFont="1" applyFill="1" applyBorder="1"/>
    <xf numFmtId="0" fontId="15" fillId="11" borderId="48" xfId="0" applyFont="1" applyFill="1" applyBorder="1" applyAlignment="1" applyProtection="1">
      <alignment vertical="center" wrapText="1"/>
      <protection locked="0"/>
    </xf>
    <xf numFmtId="0" fontId="15" fillId="2" borderId="47" xfId="0" applyFont="1" applyFill="1" applyBorder="1" applyAlignment="1" applyProtection="1">
      <alignment horizontal="center" vertical="center" wrapText="1"/>
      <protection locked="0"/>
    </xf>
    <xf numFmtId="0" fontId="11" fillId="10" borderId="16" xfId="0" applyFont="1" applyFill="1" applyBorder="1" applyAlignment="1" applyProtection="1">
      <alignment horizontal="center" vertical="center" wrapText="1"/>
      <protection locked="0"/>
    </xf>
    <xf numFmtId="0" fontId="11" fillId="10" borderId="17"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2" fillId="3" borderId="9"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1" fillId="2" borderId="10" xfId="0" applyFont="1" applyFill="1" applyBorder="1" applyAlignment="1">
      <alignment horizontal="center" vertical="center" wrapText="1"/>
    </xf>
    <xf numFmtId="0" fontId="12" fillId="3" borderId="8" xfId="0" applyFont="1" applyFill="1" applyBorder="1" applyAlignment="1" applyProtection="1">
      <alignment horizontal="center" vertical="center" wrapText="1"/>
      <protection locked="0"/>
    </xf>
    <xf numFmtId="0" fontId="15" fillId="9" borderId="48" xfId="0" applyFont="1" applyFill="1" applyBorder="1" applyAlignment="1" applyProtection="1">
      <alignment vertical="center"/>
      <protection locked="0"/>
    </xf>
    <xf numFmtId="0" fontId="9" fillId="2" borderId="45" xfId="0" applyFont="1" applyFill="1" applyBorder="1" applyAlignment="1">
      <alignment horizontal="center"/>
    </xf>
    <xf numFmtId="0" fontId="10" fillId="2" borderId="20" xfId="0" applyFont="1" applyFill="1" applyBorder="1" applyAlignment="1">
      <alignment horizontal="center" vertical="center" wrapText="1"/>
    </xf>
    <xf numFmtId="0" fontId="10" fillId="2" borderId="17" xfId="0" applyFont="1" applyFill="1" applyBorder="1" applyAlignment="1">
      <alignment horizontal="center" vertical="center" wrapText="1"/>
    </xf>
    <xf numFmtId="9" fontId="10" fillId="2" borderId="18" xfId="2" applyFont="1" applyFill="1" applyBorder="1" applyAlignment="1">
      <alignment horizontal="center" vertical="center" wrapText="1"/>
    </xf>
    <xf numFmtId="0" fontId="15" fillId="10" borderId="48" xfId="0" applyFont="1" applyFill="1" applyBorder="1" applyAlignment="1" applyProtection="1">
      <alignment vertical="center"/>
      <protection locked="0"/>
    </xf>
    <xf numFmtId="0" fontId="15" fillId="2" borderId="48" xfId="0" applyFont="1" applyFill="1" applyBorder="1" applyAlignment="1" applyProtection="1">
      <alignment vertical="center" wrapText="1"/>
      <protection locked="0"/>
    </xf>
    <xf numFmtId="0" fontId="15" fillId="2" borderId="47" xfId="0" applyFont="1" applyFill="1" applyBorder="1" applyAlignment="1" applyProtection="1">
      <alignment vertical="center" wrapText="1"/>
      <protection locked="0"/>
    </xf>
    <xf numFmtId="0" fontId="2" fillId="3" borderId="13" xfId="0" applyFont="1" applyFill="1" applyBorder="1"/>
    <xf numFmtId="0" fontId="9" fillId="3" borderId="5" xfId="0" applyFont="1" applyFill="1" applyBorder="1" applyAlignment="1">
      <alignment horizontal="center"/>
    </xf>
    <xf numFmtId="9" fontId="9" fillId="3" borderId="35" xfId="2" applyFont="1" applyFill="1" applyBorder="1" applyAlignment="1">
      <alignment horizontal="center"/>
    </xf>
    <xf numFmtId="0" fontId="2" fillId="3" borderId="1" xfId="0" applyFont="1" applyFill="1" applyBorder="1"/>
    <xf numFmtId="0" fontId="9" fillId="3" borderId="3" xfId="0" applyFont="1" applyFill="1" applyBorder="1" applyAlignment="1">
      <alignment horizontal="center"/>
    </xf>
    <xf numFmtId="9" fontId="9" fillId="3" borderId="7" xfId="2" applyFont="1" applyFill="1" applyBorder="1" applyAlignment="1">
      <alignment horizontal="center"/>
    </xf>
    <xf numFmtId="0" fontId="2" fillId="3" borderId="42" xfId="0" applyFont="1" applyFill="1" applyBorder="1"/>
    <xf numFmtId="9" fontId="9" fillId="3" borderId="36" xfId="2" applyFont="1" applyFill="1" applyBorder="1" applyAlignment="1">
      <alignment horizontal="center"/>
    </xf>
    <xf numFmtId="0" fontId="15" fillId="3" borderId="48" xfId="0" applyFont="1" applyFill="1" applyBorder="1" applyAlignment="1" applyProtection="1">
      <alignment vertical="center" wrapText="1"/>
      <protection locked="0"/>
    </xf>
    <xf numFmtId="0" fontId="2" fillId="3" borderId="44" xfId="0" applyFont="1" applyFill="1" applyBorder="1"/>
    <xf numFmtId="0" fontId="9" fillId="3" borderId="9" xfId="0" applyFont="1" applyFill="1" applyBorder="1" applyAlignment="1">
      <alignment horizontal="center"/>
    </xf>
    <xf numFmtId="9" fontId="9" fillId="3" borderId="10" xfId="2" applyFont="1" applyFill="1" applyBorder="1" applyAlignment="1">
      <alignment horizontal="center"/>
    </xf>
    <xf numFmtId="0" fontId="15" fillId="3" borderId="50" xfId="0" applyFont="1" applyFill="1" applyBorder="1" applyAlignment="1" applyProtection="1">
      <alignment vertical="center" wrapText="1"/>
      <protection locked="0"/>
    </xf>
    <xf numFmtId="0" fontId="15" fillId="10" borderId="47" xfId="0" applyFont="1" applyFill="1" applyBorder="1" applyAlignment="1" applyProtection="1">
      <alignment horizontal="center" vertical="center" wrapText="1"/>
      <protection locked="0"/>
    </xf>
    <xf numFmtId="0" fontId="2" fillId="9" borderId="41" xfId="0" applyFont="1" applyFill="1" applyBorder="1"/>
    <xf numFmtId="0" fontId="9" fillId="9" borderId="43" xfId="0" applyFont="1" applyFill="1" applyBorder="1" applyAlignment="1">
      <alignment horizontal="center"/>
    </xf>
    <xf numFmtId="9" fontId="9" fillId="9" borderId="28" xfId="2" applyFont="1" applyFill="1" applyBorder="1" applyAlignment="1">
      <alignment horizontal="center"/>
    </xf>
    <xf numFmtId="0" fontId="2" fillId="0" borderId="5" xfId="0" applyFont="1" applyBorder="1"/>
    <xf numFmtId="0" fontId="1" fillId="0" borderId="5" xfId="0" applyFont="1" applyBorder="1"/>
    <xf numFmtId="0" fontId="0" fillId="0" borderId="9" xfId="0" applyBorder="1"/>
    <xf numFmtId="9" fontId="9" fillId="0" borderId="26" xfId="2" applyFont="1" applyBorder="1" applyAlignment="1">
      <alignment horizontal="center"/>
    </xf>
    <xf numFmtId="0" fontId="4" fillId="2" borderId="2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3" xfId="0" applyFont="1" applyFill="1" applyBorder="1" applyAlignment="1">
      <alignment horizontal="center" vertical="center"/>
    </xf>
    <xf numFmtId="0" fontId="7" fillId="2" borderId="14"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14" xfId="0" applyFont="1" applyFill="1" applyBorder="1" applyAlignment="1">
      <alignment horizontal="left" vertical="top"/>
    </xf>
    <xf numFmtId="0" fontId="7" fillId="2" borderId="15" xfId="0" applyFont="1" applyFill="1" applyBorder="1" applyAlignment="1">
      <alignment horizontal="left" vertical="top"/>
    </xf>
    <xf numFmtId="0" fontId="7" fillId="2" borderId="1" xfId="0" applyFont="1" applyFill="1" applyBorder="1" applyAlignment="1">
      <alignment horizontal="left" vertical="top"/>
    </xf>
    <xf numFmtId="0" fontId="7" fillId="2" borderId="14" xfId="0" applyFont="1" applyFill="1" applyBorder="1" applyAlignment="1">
      <alignment horizontal="left" wrapText="1"/>
    </xf>
    <xf numFmtId="0" fontId="7" fillId="2" borderId="15" xfId="0" applyFont="1" applyFill="1" applyBorder="1" applyAlignment="1">
      <alignment horizontal="left" wrapText="1"/>
    </xf>
    <xf numFmtId="0" fontId="7" fillId="2" borderId="1" xfId="0" applyFont="1" applyFill="1" applyBorder="1" applyAlignment="1">
      <alignment horizontal="left" wrapText="1"/>
    </xf>
    <xf numFmtId="0" fontId="4" fillId="2" borderId="27" xfId="0" applyFont="1" applyFill="1" applyBorder="1" applyAlignment="1">
      <alignment horizontal="center"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6" fillId="2" borderId="21"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24" xfId="0" applyFont="1" applyFill="1" applyBorder="1" applyAlignment="1">
      <alignment horizontal="left" vertical="top" wrapText="1"/>
    </xf>
    <xf numFmtId="0" fontId="4" fillId="4" borderId="30"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6" fillId="6" borderId="25" xfId="0" applyFont="1" applyFill="1" applyBorder="1" applyAlignment="1">
      <alignment horizontal="center" vertical="top" wrapText="1"/>
    </xf>
    <xf numFmtId="0" fontId="6" fillId="6" borderId="12" xfId="0" applyFont="1" applyFill="1" applyBorder="1" applyAlignment="1">
      <alignment horizontal="center" vertical="top" wrapText="1"/>
    </xf>
    <xf numFmtId="0" fontId="6" fillId="6" borderId="13" xfId="0" applyFont="1" applyFill="1" applyBorder="1" applyAlignment="1">
      <alignment horizontal="center" vertical="top" wrapText="1"/>
    </xf>
    <xf numFmtId="0" fontId="7" fillId="6" borderId="15" xfId="0" applyFont="1" applyFill="1" applyBorder="1" applyAlignment="1">
      <alignment horizontal="center" vertical="top" wrapText="1"/>
    </xf>
    <xf numFmtId="0" fontId="7" fillId="6" borderId="1" xfId="0" applyFont="1" applyFill="1" applyBorder="1" applyAlignment="1">
      <alignment horizontal="center" vertical="top" wrapText="1"/>
    </xf>
    <xf numFmtId="0" fontId="4" fillId="9" borderId="23" xfId="0" applyFont="1" applyFill="1" applyBorder="1" applyAlignment="1">
      <alignment horizontal="center" vertical="center"/>
    </xf>
    <xf numFmtId="0" fontId="4" fillId="9" borderId="0" xfId="0" applyFont="1" applyFill="1" applyAlignment="1">
      <alignment horizontal="center" vertical="center"/>
    </xf>
    <xf numFmtId="0" fontId="7" fillId="6" borderId="14" xfId="0" applyFont="1" applyFill="1" applyBorder="1" applyAlignment="1">
      <alignment horizontal="left" vertical="top" wrapText="1"/>
    </xf>
    <xf numFmtId="0" fontId="7" fillId="6" borderId="15" xfId="0" applyFont="1" applyFill="1" applyBorder="1" applyAlignment="1">
      <alignment horizontal="left" vertical="top" wrapText="1"/>
    </xf>
    <xf numFmtId="0" fontId="7" fillId="6" borderId="1" xfId="0" applyFont="1" applyFill="1" applyBorder="1" applyAlignment="1">
      <alignment horizontal="left" vertical="top" wrapText="1"/>
    </xf>
    <xf numFmtId="0" fontId="7" fillId="6" borderId="14" xfId="0" applyFont="1" applyFill="1" applyBorder="1" applyAlignment="1">
      <alignment horizontal="left" wrapText="1"/>
    </xf>
    <xf numFmtId="0" fontId="7" fillId="6" borderId="15" xfId="0" applyFont="1" applyFill="1" applyBorder="1" applyAlignment="1">
      <alignment horizontal="left" wrapText="1"/>
    </xf>
    <xf numFmtId="0" fontId="7" fillId="6" borderId="1" xfId="0" applyFont="1" applyFill="1" applyBorder="1" applyAlignment="1">
      <alignment horizontal="left" wrapText="1"/>
    </xf>
    <xf numFmtId="0" fontId="7" fillId="9" borderId="12"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15" fillId="11" borderId="46" xfId="0" applyFont="1" applyFill="1" applyBorder="1" applyAlignment="1" applyProtection="1">
      <alignment horizontal="center" vertical="center" wrapText="1"/>
      <protection locked="0"/>
    </xf>
    <xf numFmtId="0" fontId="15" fillId="11" borderId="47"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5" fillId="10" borderId="6" xfId="0" applyFont="1" applyFill="1" applyBorder="1" applyAlignment="1" applyProtection="1">
      <alignment horizontal="center" vertical="center" wrapText="1"/>
      <protection locked="0"/>
    </xf>
    <xf numFmtId="0" fontId="15" fillId="10" borderId="54" xfId="0" applyFont="1" applyFill="1" applyBorder="1" applyAlignment="1" applyProtection="1">
      <alignment horizontal="center" vertical="center" wrapText="1"/>
      <protection locked="0"/>
    </xf>
    <xf numFmtId="0" fontId="15" fillId="10" borderId="8" xfId="0" applyFont="1" applyFill="1" applyBorder="1" applyAlignment="1" applyProtection="1">
      <alignment horizontal="center" vertical="center" wrapText="1"/>
      <protection locked="0"/>
    </xf>
    <xf numFmtId="0" fontId="15" fillId="10" borderId="52" xfId="0" applyFont="1" applyFill="1" applyBorder="1" applyAlignment="1" applyProtection="1">
      <alignment horizontal="center" vertical="center" wrapText="1"/>
      <protection locked="0"/>
    </xf>
    <xf numFmtId="0" fontId="15" fillId="10" borderId="51" xfId="0" applyFont="1" applyFill="1" applyBorder="1" applyAlignment="1" applyProtection="1">
      <alignment horizontal="center" vertical="center" wrapText="1"/>
      <protection locked="0"/>
    </xf>
    <xf numFmtId="0" fontId="15" fillId="10" borderId="53" xfId="0" applyFont="1" applyFill="1" applyBorder="1" applyAlignment="1" applyProtection="1">
      <alignment horizontal="center" vertical="center" wrapText="1"/>
      <protection locked="0"/>
    </xf>
    <xf numFmtId="0" fontId="15" fillId="10" borderId="46" xfId="0" applyFont="1" applyFill="1" applyBorder="1" applyAlignment="1" applyProtection="1">
      <alignment horizontal="center" vertical="center" wrapText="1"/>
      <protection locked="0"/>
    </xf>
    <xf numFmtId="0" fontId="15" fillId="10" borderId="47" xfId="0" applyFont="1" applyFill="1" applyBorder="1" applyAlignment="1" applyProtection="1">
      <alignment horizontal="center" vertical="center" wrapText="1"/>
      <protection locked="0"/>
    </xf>
    <xf numFmtId="0" fontId="15" fillId="10" borderId="47" xfId="0" applyFont="1" applyFill="1" applyBorder="1" applyAlignment="1" applyProtection="1">
      <alignment horizontal="center" vertical="center"/>
      <protection locked="0"/>
    </xf>
    <xf numFmtId="0" fontId="15" fillId="2" borderId="46" xfId="0" applyFont="1" applyFill="1" applyBorder="1" applyAlignment="1" applyProtection="1">
      <alignment horizontal="center" vertical="center" wrapText="1"/>
      <protection locked="0"/>
    </xf>
    <xf numFmtId="0" fontId="15" fillId="2" borderId="47" xfId="0" applyFont="1" applyFill="1" applyBorder="1" applyAlignment="1" applyProtection="1">
      <alignment horizontal="center" vertical="center" wrapText="1"/>
      <protection locked="0"/>
    </xf>
    <xf numFmtId="0" fontId="15" fillId="9" borderId="46" xfId="0" applyFont="1" applyFill="1" applyBorder="1" applyAlignment="1" applyProtection="1">
      <alignment horizontal="center" vertical="center"/>
      <protection locked="0"/>
    </xf>
    <xf numFmtId="0" fontId="15" fillId="9" borderId="47" xfId="0" applyFont="1" applyFill="1" applyBorder="1" applyAlignment="1" applyProtection="1">
      <alignment horizontal="center" vertical="center"/>
      <protection locked="0"/>
    </xf>
    <xf numFmtId="0" fontId="15" fillId="9" borderId="48" xfId="0"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49" xfId="0" applyFont="1" applyFill="1" applyBorder="1" applyAlignment="1" applyProtection="1">
      <alignment horizontal="center" vertical="center" wrapText="1"/>
      <protection locked="0"/>
    </xf>
    <xf numFmtId="0" fontId="15" fillId="11" borderId="49" xfId="0" applyFont="1" applyFill="1" applyBorder="1" applyAlignment="1" applyProtection="1">
      <alignment horizontal="center" vertical="center" wrapText="1"/>
      <protection locked="0"/>
    </xf>
  </cellXfs>
  <cellStyles count="3">
    <cellStyle name="Normal" xfId="0" builtinId="0"/>
    <cellStyle name="Porcentaje" xfId="2" builtinId="5"/>
    <cellStyle name="Porcentaje 2" xfId="1" xr:uid="{68F38F88-F2D4-4805-B181-F4005DFE5CA1}"/>
  </cellStyles>
  <dxfs count="171">
    <dxf>
      <fill>
        <patternFill>
          <bgColor rgb="FFFF9F9F"/>
        </patternFill>
      </fill>
    </dxf>
    <dxf>
      <fill>
        <patternFill>
          <bgColor theme="7" tint="0.79998168889431442"/>
        </patternFill>
      </fill>
    </dxf>
    <dxf>
      <fill>
        <patternFill>
          <bgColor theme="9" tint="0.59996337778862885"/>
        </patternFill>
      </fill>
    </dxf>
    <dxf>
      <fill>
        <patternFill>
          <bgColor rgb="FFFF9B9B"/>
        </patternFill>
      </fill>
    </dxf>
    <dxf>
      <fill>
        <patternFill>
          <bgColor theme="7" tint="0.79998168889431442"/>
        </patternFill>
      </fill>
    </dxf>
    <dxf>
      <fill>
        <patternFill>
          <bgColor theme="9" tint="0.59996337778862885"/>
        </patternFill>
      </fill>
    </dxf>
    <dxf>
      <font>
        <color auto="1"/>
      </font>
      <fill>
        <patternFill>
          <bgColor rgb="FFFFBDBD"/>
        </patternFill>
      </fill>
    </dxf>
    <dxf>
      <fill>
        <patternFill>
          <bgColor rgb="FFFF9F9F"/>
        </patternFill>
      </fill>
    </dxf>
    <dxf>
      <font>
        <color auto="1"/>
      </font>
      <fill>
        <patternFill>
          <bgColor theme="9" tint="0.59996337778862885"/>
        </patternFill>
      </fill>
    </dxf>
    <dxf>
      <font>
        <color auto="1"/>
      </font>
      <fill>
        <patternFill>
          <bgColor theme="7" tint="0.79998168889431442"/>
        </patternFill>
      </fill>
    </dxf>
    <dxf>
      <font>
        <color auto="1"/>
      </font>
      <fill>
        <patternFill>
          <bgColor rgb="FFFFBDBD"/>
        </patternFill>
      </fill>
    </dxf>
    <dxf>
      <font>
        <color auto="1"/>
      </font>
      <fill>
        <patternFill>
          <bgColor theme="9" tint="0.59996337778862885"/>
        </patternFill>
      </fill>
    </dxf>
    <dxf>
      <font>
        <color auto="1"/>
      </font>
      <fill>
        <patternFill>
          <bgColor theme="7" tint="0.79998168889431442"/>
        </patternFill>
      </fill>
    </dxf>
    <dxf>
      <fill>
        <patternFill>
          <bgColor theme="7" tint="0.79998168889431442"/>
        </patternFill>
      </fill>
    </dxf>
    <dxf>
      <fill>
        <patternFill>
          <bgColor rgb="FFFFA3A3"/>
        </patternFill>
      </fill>
    </dxf>
    <dxf>
      <fill>
        <patternFill>
          <bgColor rgb="FFFFB9B9"/>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ont>
        <color auto="1"/>
      </font>
      <fill>
        <patternFill>
          <bgColor theme="9" tint="0.59996337778862885"/>
        </patternFill>
      </fill>
    </dxf>
    <dxf>
      <font>
        <color auto="1"/>
      </font>
      <fill>
        <patternFill>
          <bgColor theme="7" tint="0.79998168889431442"/>
        </patternFill>
      </fill>
    </dxf>
    <dxf>
      <font>
        <color auto="1"/>
      </font>
      <fill>
        <patternFill>
          <bgColor rgb="FFFFBDBD"/>
        </patternFill>
      </fill>
    </dxf>
    <dxf>
      <font>
        <color auto="1"/>
      </font>
      <fill>
        <patternFill>
          <bgColor theme="7" tint="0.79998168889431442"/>
        </patternFill>
      </fill>
    </dxf>
    <dxf>
      <font>
        <color auto="1"/>
      </font>
      <fill>
        <patternFill>
          <bgColor theme="9" tint="0.59996337778862885"/>
        </patternFill>
      </fill>
    </dxf>
    <dxf>
      <font>
        <color auto="1"/>
      </font>
      <fill>
        <patternFill>
          <bgColor rgb="FFFFBDBD"/>
        </patternFill>
      </fill>
    </dxf>
    <dxf>
      <font>
        <color auto="1"/>
      </font>
      <fill>
        <patternFill>
          <bgColor rgb="FFFFBDBD"/>
        </patternFill>
      </fill>
    </dxf>
    <dxf>
      <font>
        <color auto="1"/>
      </font>
      <fill>
        <patternFill>
          <bgColor theme="7" tint="0.79998168889431442"/>
        </patternFill>
      </fill>
    </dxf>
    <dxf>
      <font>
        <color auto="1"/>
      </font>
      <fill>
        <patternFill>
          <bgColor theme="9" tint="0.59996337778862885"/>
        </patternFill>
      </fill>
    </dxf>
    <dxf>
      <fill>
        <patternFill>
          <bgColor theme="9" tint="0.59996337778862885"/>
        </patternFill>
      </fill>
    </dxf>
    <dxf>
      <fill>
        <patternFill>
          <bgColor theme="7" tint="0.79998168889431442"/>
        </patternFill>
      </fill>
    </dxf>
    <dxf>
      <font>
        <color auto="1"/>
      </font>
      <fill>
        <patternFill>
          <bgColor theme="7" tint="0.79998168889431442"/>
        </patternFill>
      </fill>
    </dxf>
    <dxf>
      <font>
        <color auto="1"/>
      </font>
      <fill>
        <patternFill>
          <bgColor rgb="FFFFBDBD"/>
        </patternFill>
      </fill>
    </dxf>
    <dxf>
      <font>
        <color auto="1"/>
      </font>
      <fill>
        <patternFill>
          <bgColor rgb="FFFFBDBD"/>
        </patternFill>
      </fill>
    </dxf>
    <dxf>
      <font>
        <color auto="1"/>
      </font>
      <fill>
        <patternFill>
          <bgColor theme="7" tint="0.79998168889431442"/>
        </patternFill>
      </fill>
    </dxf>
    <dxf>
      <font>
        <color auto="1"/>
      </font>
      <fill>
        <patternFill>
          <bgColor theme="9" tint="0.59996337778862885"/>
        </patternFill>
      </fill>
    </dxf>
    <dxf>
      <fill>
        <patternFill>
          <bgColor rgb="FFFF9F9F"/>
        </patternFill>
      </fill>
    </dxf>
    <dxf>
      <font>
        <color auto="1"/>
      </font>
      <fill>
        <patternFill>
          <bgColor theme="9" tint="0.59996337778862885"/>
        </patternFill>
      </fill>
    </dxf>
    <dxf>
      <font>
        <color auto="1"/>
      </font>
      <fill>
        <patternFill>
          <bgColor theme="7" tint="0.79998168889431442"/>
        </patternFill>
      </fill>
    </dxf>
    <dxf>
      <font>
        <color auto="1"/>
      </font>
      <fill>
        <patternFill>
          <bgColor rgb="FFFFBDBD"/>
        </patternFill>
      </fill>
    </dxf>
    <dxf>
      <font>
        <color auto="1"/>
      </font>
      <fill>
        <patternFill>
          <bgColor theme="9" tint="0.59996337778862885"/>
        </patternFill>
      </fill>
    </dxf>
    <dxf>
      <font>
        <color auto="1"/>
      </font>
      <fill>
        <patternFill>
          <bgColor theme="7" tint="0.79998168889431442"/>
        </patternFill>
      </fill>
    </dxf>
    <dxf>
      <font>
        <color auto="1"/>
      </font>
      <fill>
        <patternFill>
          <bgColor rgb="FFFFBDBD"/>
        </patternFill>
      </fill>
    </dxf>
    <dxf>
      <fill>
        <patternFill>
          <bgColor rgb="FFFFA3A3"/>
        </patternFill>
      </fill>
    </dxf>
    <dxf>
      <fill>
        <patternFill>
          <bgColor rgb="FFFFB9B9"/>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ont>
        <color auto="1"/>
      </font>
      <fill>
        <patternFill>
          <bgColor theme="9" tint="0.59996337778862885"/>
        </patternFill>
      </fill>
    </dxf>
    <dxf>
      <fill>
        <patternFill>
          <bgColor rgb="FFFF9B9B"/>
        </patternFill>
      </fill>
    </dxf>
    <dxf>
      <fill>
        <patternFill>
          <bgColor theme="7" tint="0.79998168889431442"/>
        </patternFill>
      </fill>
    </dxf>
    <dxf>
      <fill>
        <patternFill>
          <bgColor theme="9" tint="0.59996337778862885"/>
        </patternFill>
      </fill>
    </dxf>
    <dxf>
      <fill>
        <patternFill>
          <bgColor rgb="FFFEA8A8"/>
        </patternFill>
      </fill>
    </dxf>
    <dxf>
      <fill>
        <patternFill>
          <bgColor theme="7" tint="0.79998168889431442"/>
        </patternFill>
      </fill>
    </dxf>
    <dxf>
      <fill>
        <patternFill>
          <bgColor theme="9" tint="0.59996337778862885"/>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9F9F"/>
        </patternFill>
      </fill>
    </dxf>
    <dxf>
      <font>
        <color auto="1"/>
      </font>
      <fill>
        <patternFill>
          <bgColor theme="9" tint="0.59996337778862885"/>
        </patternFill>
      </fill>
    </dxf>
    <dxf>
      <font>
        <color auto="1"/>
      </font>
      <fill>
        <patternFill>
          <bgColor theme="7" tint="0.79998168889431442"/>
        </patternFill>
      </fill>
    </dxf>
    <dxf>
      <font>
        <color auto="1"/>
      </font>
      <fill>
        <patternFill>
          <bgColor rgb="FFFFBDBD"/>
        </patternFill>
      </fill>
    </dxf>
    <dxf>
      <font>
        <color auto="1"/>
      </font>
      <fill>
        <patternFill>
          <bgColor rgb="FFFFBDBD"/>
        </patternFill>
      </fill>
    </dxf>
    <dxf>
      <font>
        <color auto="1"/>
      </font>
      <fill>
        <patternFill>
          <bgColor theme="9" tint="0.59996337778862885"/>
        </patternFill>
      </fill>
    </dxf>
    <dxf>
      <font>
        <color auto="1"/>
      </font>
      <fill>
        <patternFill>
          <bgColor theme="7" tint="0.79998168889431442"/>
        </patternFill>
      </fill>
    </dxf>
    <dxf>
      <fill>
        <patternFill>
          <bgColor rgb="FFFFB9B9"/>
        </patternFill>
      </fill>
    </dxf>
    <dxf>
      <fill>
        <patternFill>
          <bgColor theme="7" tint="0.79998168889431442"/>
        </patternFill>
      </fill>
    </dxf>
    <dxf>
      <font>
        <color auto="1"/>
      </font>
      <fill>
        <patternFill>
          <bgColor theme="9" tint="0.59996337778862885"/>
        </patternFill>
      </fill>
    </dxf>
    <dxf>
      <font>
        <color auto="1"/>
      </font>
      <fill>
        <patternFill>
          <bgColor theme="7" tint="0.79998168889431442"/>
        </patternFill>
      </fill>
    </dxf>
    <dxf>
      <font>
        <color auto="1"/>
      </font>
      <fill>
        <patternFill>
          <bgColor rgb="FFFFBDBD"/>
        </patternFill>
      </fill>
    </dxf>
    <dxf>
      <fill>
        <patternFill>
          <bgColor rgb="FFFFA3A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9B9"/>
        </patternFill>
      </fill>
    </dxf>
    <dxf>
      <fill>
        <patternFill>
          <bgColor rgb="FFFFA3A3"/>
        </patternFill>
      </fill>
    </dxf>
    <dxf>
      <fill>
        <patternFill>
          <bgColor rgb="FFFF9F9F"/>
        </patternFill>
      </fill>
    </dxf>
    <dxf>
      <fill>
        <patternFill>
          <bgColor rgb="FFFFA3A3"/>
        </patternFill>
      </fill>
    </dxf>
    <dxf>
      <fill>
        <patternFill>
          <bgColor theme="9" tint="0.59996337778862885"/>
        </patternFill>
      </fill>
    </dxf>
    <dxf>
      <fill>
        <patternFill>
          <bgColor theme="7" tint="0.79998168889431442"/>
        </patternFill>
      </fill>
    </dxf>
    <dxf>
      <fill>
        <patternFill>
          <bgColor rgb="FFFF9797"/>
        </patternFill>
      </fill>
    </dxf>
    <dxf>
      <font>
        <color auto="1"/>
      </font>
      <fill>
        <patternFill>
          <bgColor theme="7" tint="0.79998168889431442"/>
        </patternFill>
      </fill>
    </dxf>
    <dxf>
      <font>
        <color auto="1"/>
      </font>
      <fill>
        <patternFill>
          <bgColor theme="9" tint="0.59996337778862885"/>
        </patternFill>
      </fill>
    </dxf>
    <dxf>
      <font>
        <color auto="1"/>
      </font>
      <fill>
        <patternFill>
          <bgColor rgb="FFFFBDBD"/>
        </patternFill>
      </fill>
    </dxf>
    <dxf>
      <font>
        <color auto="1"/>
      </font>
      <fill>
        <patternFill>
          <bgColor theme="7" tint="0.79998168889431442"/>
        </patternFill>
      </fill>
    </dxf>
    <dxf>
      <font>
        <color auto="1"/>
      </font>
      <fill>
        <patternFill>
          <bgColor theme="9" tint="0.59996337778862885"/>
        </patternFill>
      </fill>
    </dxf>
    <dxf>
      <font>
        <color auto="1"/>
      </font>
      <fill>
        <patternFill>
          <bgColor rgb="FFFFBDBD"/>
        </patternFill>
      </fill>
    </dxf>
    <dxf>
      <font>
        <color auto="1"/>
      </font>
      <fill>
        <patternFill>
          <bgColor theme="7" tint="0.79998168889431442"/>
        </patternFill>
      </fill>
    </dxf>
    <dxf>
      <font>
        <color auto="1"/>
      </font>
      <fill>
        <patternFill>
          <bgColor theme="9" tint="0.59996337778862885"/>
        </patternFill>
      </fill>
    </dxf>
    <dxf>
      <font>
        <color auto="1"/>
      </font>
      <fill>
        <patternFill>
          <bgColor rgb="FFFFBDBD"/>
        </patternFill>
      </fill>
    </dxf>
    <dxf>
      <fill>
        <patternFill>
          <bgColor theme="7" tint="0.79998168889431442"/>
        </patternFill>
      </fill>
    </dxf>
    <dxf>
      <fill>
        <patternFill>
          <bgColor theme="9" tint="0.59996337778862885"/>
        </patternFill>
      </fill>
    </dxf>
    <dxf>
      <fill>
        <patternFill>
          <bgColor rgb="FFFF9F9F"/>
        </patternFill>
      </fill>
    </dxf>
    <dxf>
      <font>
        <color auto="1"/>
      </font>
      <fill>
        <patternFill>
          <bgColor rgb="FFFFBDBD"/>
        </patternFill>
      </fill>
    </dxf>
    <dxf>
      <font>
        <color auto="1"/>
      </font>
      <fill>
        <patternFill>
          <bgColor theme="7" tint="0.79998168889431442"/>
        </patternFill>
      </fill>
    </dxf>
    <dxf>
      <font>
        <color auto="1"/>
      </font>
      <fill>
        <patternFill>
          <bgColor rgb="FFFFBDBD"/>
        </patternFill>
      </fill>
    </dxf>
    <dxf>
      <font>
        <color auto="1"/>
      </font>
      <fill>
        <patternFill>
          <bgColor theme="7" tint="0.79998168889431442"/>
        </patternFill>
      </fill>
    </dxf>
    <dxf>
      <font>
        <color auto="1"/>
      </font>
      <fill>
        <patternFill>
          <bgColor theme="9" tint="0.59996337778862885"/>
        </patternFill>
      </fill>
    </dxf>
    <dxf>
      <font>
        <color auto="1"/>
      </font>
      <fill>
        <patternFill>
          <bgColor theme="9" tint="0.59996337778862885"/>
        </patternFill>
      </fill>
    </dxf>
    <dxf>
      <fill>
        <patternFill>
          <bgColor theme="7" tint="0.79998168889431442"/>
        </patternFill>
      </fill>
    </dxf>
    <dxf>
      <fill>
        <patternFill>
          <bgColor theme="9" tint="0.59996337778862885"/>
        </patternFill>
      </fill>
    </dxf>
    <dxf>
      <fill>
        <patternFill>
          <bgColor rgb="FFFFA7A7"/>
        </patternFill>
      </fill>
    </dxf>
    <dxf>
      <fill>
        <patternFill>
          <bgColor rgb="FFFF9F9F"/>
        </patternFill>
      </fill>
    </dxf>
    <dxf>
      <fill>
        <patternFill>
          <bgColor rgb="FFFFABAB"/>
        </patternFill>
      </fill>
    </dxf>
    <dxf>
      <fill>
        <patternFill>
          <bgColor theme="7" tint="0.79998168889431442"/>
        </patternFill>
      </fill>
    </dxf>
    <dxf>
      <fill>
        <patternFill>
          <bgColor theme="9" tint="0.59996337778862885"/>
        </patternFill>
      </fill>
    </dxf>
    <dxf>
      <font>
        <color auto="1"/>
      </font>
      <fill>
        <patternFill>
          <bgColor rgb="FFFFBDBD"/>
        </patternFill>
      </fill>
    </dxf>
    <dxf>
      <font>
        <color auto="1"/>
      </font>
      <fill>
        <patternFill>
          <bgColor theme="7" tint="0.79998168889431442"/>
        </patternFill>
      </fill>
    </dxf>
    <dxf>
      <font>
        <color auto="1"/>
      </font>
      <fill>
        <patternFill>
          <bgColor rgb="FFFFBDBD"/>
        </patternFill>
      </fill>
    </dxf>
    <dxf>
      <font>
        <color auto="1"/>
      </font>
      <fill>
        <patternFill>
          <bgColor theme="7" tint="0.79998168889431442"/>
        </patternFill>
      </fill>
    </dxf>
    <dxf>
      <font>
        <color auto="1"/>
      </font>
      <fill>
        <patternFill>
          <bgColor theme="9" tint="0.59996337778862885"/>
        </patternFill>
      </fill>
    </dxf>
    <dxf>
      <font>
        <color auto="1"/>
      </font>
      <fill>
        <patternFill>
          <bgColor theme="9" tint="0.59996337778862885"/>
        </patternFill>
      </fill>
    </dxf>
    <dxf>
      <fill>
        <patternFill>
          <bgColor rgb="FFFFBDBD"/>
        </patternFill>
      </fill>
    </dxf>
    <dxf>
      <fill>
        <patternFill>
          <bgColor theme="9" tint="0.59996337778862885"/>
        </patternFill>
      </fill>
    </dxf>
    <dxf>
      <fill>
        <patternFill>
          <bgColor rgb="FFFFBDBD"/>
        </patternFill>
      </fill>
    </dxf>
    <dxf>
      <fill>
        <patternFill>
          <bgColor theme="9" tint="0.59996337778862885"/>
        </patternFill>
      </fill>
    </dxf>
    <dxf>
      <fill>
        <patternFill>
          <bgColor rgb="FFFFABAB"/>
        </patternFill>
      </fill>
    </dxf>
    <dxf>
      <fill>
        <patternFill>
          <bgColor theme="9" tint="0.59996337778862885"/>
        </patternFill>
      </fill>
    </dxf>
    <dxf>
      <font>
        <color auto="1"/>
      </font>
      <fill>
        <patternFill>
          <bgColor rgb="FFFFA3A3"/>
        </patternFill>
      </fill>
    </dxf>
    <dxf>
      <fill>
        <patternFill>
          <bgColor rgb="FFFFB3B3"/>
        </patternFill>
      </fill>
    </dxf>
    <dxf>
      <fill>
        <patternFill>
          <bgColor theme="7" tint="0.79998168889431442"/>
        </patternFill>
      </fill>
    </dxf>
    <dxf>
      <font>
        <color auto="1"/>
      </font>
      <fill>
        <patternFill>
          <bgColor theme="9" tint="0.59996337778862885"/>
        </patternFill>
      </fill>
    </dxf>
    <dxf>
      <font>
        <color auto="1"/>
      </font>
      <fill>
        <patternFill>
          <bgColor rgb="FFFFBDBD"/>
        </patternFill>
      </fill>
    </dxf>
    <dxf>
      <font>
        <color auto="1"/>
      </font>
      <fill>
        <patternFill>
          <bgColor theme="9" tint="0.59996337778862885"/>
        </patternFill>
      </fill>
    </dxf>
    <dxf>
      <fill>
        <patternFill>
          <bgColor rgb="FFFFB7B7"/>
        </patternFill>
      </fill>
    </dxf>
    <dxf>
      <font>
        <color auto="1"/>
      </font>
      <fill>
        <patternFill>
          <bgColor theme="7" tint="0.79998168889431442"/>
        </patternFill>
      </fill>
    </dxf>
    <dxf>
      <font>
        <color auto="1"/>
      </font>
      <fill>
        <patternFill>
          <bgColor theme="9" tint="0.59996337778862885"/>
        </patternFill>
      </fill>
    </dxf>
    <dxf>
      <font>
        <color auto="1"/>
      </font>
      <fill>
        <patternFill>
          <bgColor rgb="FFFFBDBD"/>
        </patternFill>
      </fill>
    </dxf>
    <dxf>
      <font>
        <color auto="1"/>
      </font>
      <fill>
        <patternFill>
          <bgColor rgb="FFFFC1C1"/>
        </patternFill>
      </fill>
    </dxf>
    <dxf>
      <font>
        <color auto="1"/>
      </font>
      <fill>
        <patternFill>
          <bgColor theme="7" tint="0.79998168889431442"/>
        </patternFill>
      </fill>
    </dxf>
    <dxf>
      <font>
        <color auto="1"/>
      </font>
      <fill>
        <patternFill>
          <bgColor rgb="FFFBC0BB"/>
        </patternFill>
      </fill>
    </dxf>
    <dxf>
      <fill>
        <patternFill>
          <bgColor rgb="FFFFB9B9"/>
        </patternFill>
      </fill>
    </dxf>
    <dxf>
      <fill>
        <patternFill>
          <bgColor theme="7" tint="0.79998168889431442"/>
        </patternFill>
      </fill>
    </dxf>
    <dxf>
      <fill>
        <patternFill>
          <bgColor theme="7" tint="0.79998168889431442"/>
        </patternFill>
      </fill>
    </dxf>
    <dxf>
      <fill>
        <patternFill>
          <bgColor rgb="FFFFB3B3"/>
        </patternFill>
      </fill>
    </dxf>
    <dxf>
      <fill>
        <patternFill>
          <bgColor theme="7" tint="0.79998168889431442"/>
        </patternFill>
      </fill>
    </dxf>
    <dxf>
      <fill>
        <patternFill>
          <bgColor rgb="FFFFB3B3"/>
        </patternFill>
      </fill>
    </dxf>
    <dxf>
      <fill>
        <patternFill>
          <bgColor rgb="FFFFA3A3"/>
        </patternFill>
      </fill>
    </dxf>
    <dxf>
      <font>
        <color auto="1"/>
      </font>
      <fill>
        <patternFill>
          <bgColor theme="8" tint="0.59996337778862885"/>
        </patternFill>
      </fill>
    </dxf>
    <dxf>
      <font>
        <color auto="1"/>
      </font>
      <fill>
        <patternFill>
          <bgColor theme="5" tint="0.59996337778862885"/>
        </patternFill>
      </fill>
    </dxf>
    <dxf>
      <font>
        <color auto="1"/>
      </font>
      <fill>
        <patternFill>
          <bgColor rgb="FFFFC000"/>
        </patternFill>
      </fill>
    </dxf>
    <dxf>
      <font>
        <color auto="1"/>
      </font>
      <fill>
        <patternFill>
          <bgColor rgb="FFAE78D6"/>
        </patternFill>
      </fill>
    </dxf>
    <dxf>
      <font>
        <color auto="1"/>
      </font>
      <fill>
        <patternFill>
          <bgColor rgb="FFFFC1C1"/>
        </patternFill>
      </fill>
    </dxf>
    <dxf>
      <font>
        <color auto="1"/>
      </font>
      <fill>
        <patternFill>
          <bgColor theme="7" tint="0.79998168889431442"/>
        </patternFill>
      </fill>
    </dxf>
    <dxf>
      <font>
        <color auto="1"/>
      </font>
      <fill>
        <patternFill>
          <bgColor theme="9" tint="0.59996337778862885"/>
        </patternFill>
      </fill>
    </dxf>
    <dxf>
      <font>
        <color auto="1"/>
      </font>
      <fill>
        <patternFill>
          <bgColor theme="9" tint="0.59996337778862885"/>
        </patternFill>
      </fill>
    </dxf>
    <dxf>
      <font>
        <color auto="1"/>
      </font>
      <fill>
        <patternFill>
          <bgColor rgb="FFFFC1C1"/>
        </patternFill>
      </fill>
    </dxf>
    <dxf>
      <font>
        <color auto="1"/>
      </font>
      <fill>
        <patternFill>
          <bgColor theme="7" tint="0.79998168889431442"/>
        </patternFill>
      </fill>
    </dxf>
    <dxf>
      <font>
        <color auto="1"/>
      </font>
      <fill>
        <patternFill>
          <bgColor theme="7" tint="0.79998168889431442"/>
        </patternFill>
      </fill>
    </dxf>
    <dxf>
      <font>
        <color auto="1"/>
      </font>
      <fill>
        <patternFill>
          <bgColor rgb="FFFFBDBD"/>
        </patternFill>
      </fill>
    </dxf>
    <dxf>
      <font>
        <color auto="1"/>
      </font>
      <fill>
        <patternFill>
          <bgColor theme="9" tint="0.59996337778862885"/>
        </patternFill>
      </fill>
    </dxf>
    <dxf>
      <font>
        <color auto="1"/>
      </font>
      <fill>
        <patternFill>
          <bgColor theme="5" tint="0.59996337778862885"/>
        </patternFill>
      </fill>
    </dxf>
    <dxf>
      <font>
        <color auto="1"/>
      </font>
      <fill>
        <patternFill>
          <bgColor theme="8" tint="0.59996337778862885"/>
        </patternFill>
      </fill>
    </dxf>
    <dxf>
      <font>
        <color auto="1"/>
      </font>
      <fill>
        <patternFill>
          <bgColor theme="5" tint="0.59996337778862885"/>
        </patternFill>
      </fill>
    </dxf>
    <dxf>
      <font>
        <color auto="1"/>
      </font>
      <fill>
        <patternFill>
          <bgColor rgb="FFD1FFF6"/>
        </patternFill>
      </fill>
    </dxf>
    <dxf>
      <font>
        <color auto="1"/>
      </font>
      <fill>
        <patternFill>
          <bgColor rgb="FFDEBDFF"/>
        </patternFill>
      </fill>
    </dxf>
    <dxf>
      <font>
        <color auto="1"/>
      </font>
      <fill>
        <patternFill>
          <bgColor theme="8"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8" tint="0.59996337778862885"/>
        </patternFill>
      </fill>
    </dxf>
    <dxf>
      <font>
        <color auto="1"/>
      </font>
      <fill>
        <patternFill>
          <bgColor rgb="FFFFC1C1"/>
        </patternFill>
      </fill>
    </dxf>
    <dxf>
      <font>
        <color auto="1"/>
      </font>
      <fill>
        <patternFill>
          <bgColor theme="7" tint="0.79998168889431442"/>
        </patternFill>
      </fill>
    </dxf>
    <dxf>
      <font>
        <color auto="1"/>
      </font>
      <fill>
        <patternFill>
          <bgColor theme="9" tint="0.59996337778862885"/>
        </patternFill>
      </fill>
    </dxf>
    <dxf>
      <font>
        <color auto="1"/>
      </font>
      <fill>
        <patternFill>
          <bgColor rgb="FFDEBDFF"/>
        </patternFill>
      </fill>
    </dxf>
    <dxf>
      <font>
        <color auto="1"/>
      </font>
      <fill>
        <patternFill>
          <bgColor rgb="FFD1FFF6"/>
        </patternFill>
      </fill>
    </dxf>
    <dxf>
      <font>
        <color auto="1"/>
      </font>
      <fill>
        <patternFill>
          <bgColor theme="8" tint="0.59996337778862885"/>
        </patternFill>
      </fill>
    </dxf>
  </dxfs>
  <tableStyles count="0" defaultTableStyle="TableStyleMedium2" defaultPivotStyle="PivotStyleLight16"/>
  <colors>
    <mruColors>
      <color rgb="FFFECBC2"/>
      <color rgb="FFC53131"/>
      <color rgb="FFFF8181"/>
      <color rgb="FFFF9F9F"/>
      <color rgb="FFFF9B9B"/>
      <color rgb="FFFFA3A3"/>
      <color rgb="FFFEA8A8"/>
      <color rgb="FFFF9797"/>
      <color rgb="FFFFA7A7"/>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Estilos de Vida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5.8305041116795603E-2"/>
          <c:y val="0.18560185185185185"/>
          <c:w val="0.87303372542530255"/>
          <c:h val="0.6435808544765238"/>
        </c:manualLayout>
      </c:layout>
      <c:barChart>
        <c:barDir val="col"/>
        <c:grouping val="clustered"/>
        <c:varyColors val="0"/>
        <c:ser>
          <c:idx val="0"/>
          <c:order val="0"/>
          <c:spPr>
            <a:solidFill>
              <a:schemeClr val="accent6">
                <a:shade val="76000"/>
              </a:schemeClr>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0B7E-4939-8F3E-C199DA4E0BA6}"/>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2-0B7E-4939-8F3E-C199DA4E0BA6}"/>
              </c:ext>
            </c:extLst>
          </c:dPt>
          <c:dPt>
            <c:idx val="2"/>
            <c:invertIfNegative val="0"/>
            <c:bubble3D val="0"/>
            <c:spPr>
              <a:solidFill>
                <a:srgbClr val="C00000"/>
              </a:solidFill>
              <a:ln>
                <a:noFill/>
              </a:ln>
              <a:effectLst/>
            </c:spPr>
            <c:extLst>
              <c:ext xmlns:c16="http://schemas.microsoft.com/office/drawing/2014/chart" uri="{C3380CC4-5D6E-409C-BE32-E72D297353CC}">
                <c16:uniqueId val="{00000000-0B7E-4939-8F3E-C199DA4E0BA6}"/>
              </c:ext>
            </c:extLst>
          </c:dPt>
          <c:dPt>
            <c:idx val="3"/>
            <c:invertIfNegative val="0"/>
            <c:bubble3D val="0"/>
            <c:spPr>
              <a:solidFill>
                <a:schemeClr val="accent6">
                  <a:lumMod val="75000"/>
                </a:schemeClr>
              </a:solidFill>
              <a:ln>
                <a:noFill/>
              </a:ln>
              <a:effectLst/>
            </c:spPr>
            <c:extLst>
              <c:ext xmlns:c16="http://schemas.microsoft.com/office/drawing/2014/chart" uri="{C3380CC4-5D6E-409C-BE32-E72D297353CC}">
                <c16:uniqueId val="{00000003-0B7E-4939-8F3E-C199DA4E0BA6}"/>
              </c:ext>
            </c:extLst>
          </c:dPt>
          <c:cat>
            <c:multiLvlStrRef>
              <c:f>(Resultados!$B$29:$C$30,Resultados!$B$32:$C$33)</c:f>
              <c:multiLvlStrCache>
                <c:ptCount val="4"/>
                <c:lvl>
                  <c:pt idx="0">
                    <c:v>Si</c:v>
                  </c:pt>
                  <c:pt idx="1">
                    <c:v>No</c:v>
                  </c:pt>
                  <c:pt idx="2">
                    <c:v>Si</c:v>
                  </c:pt>
                  <c:pt idx="3">
                    <c:v>No</c:v>
                  </c:pt>
                </c:lvl>
                <c:lvl>
                  <c:pt idx="0">
                    <c:v>Usted fuma</c:v>
                  </c:pt>
                  <c:pt idx="2">
                    <c:v>Usted consume licor</c:v>
                  </c:pt>
                </c:lvl>
              </c:multiLvlStrCache>
            </c:multiLvlStrRef>
          </c:cat>
          <c:val>
            <c:numRef>
              <c:f>(Resultados!$D$29:$D$30,Resultados!$D$32:$D$33)</c:f>
              <c:numCache>
                <c:formatCode>General</c:formatCode>
                <c:ptCount val="4"/>
                <c:pt idx="0">
                  <c:v>9</c:v>
                </c:pt>
                <c:pt idx="1">
                  <c:v>14</c:v>
                </c:pt>
                <c:pt idx="2">
                  <c:v>11</c:v>
                </c:pt>
                <c:pt idx="3">
                  <c:v>12</c:v>
                </c:pt>
              </c:numCache>
            </c:numRef>
          </c:val>
          <c:extLst>
            <c:ext xmlns:c16="http://schemas.microsoft.com/office/drawing/2014/chart" uri="{C3380CC4-5D6E-409C-BE32-E72D297353CC}">
              <c16:uniqueId val="{00000000-1D93-4B07-A2CB-45578F8CA39D}"/>
            </c:ext>
          </c:extLst>
        </c:ser>
        <c:dLbls>
          <c:showLegendKey val="0"/>
          <c:showVal val="0"/>
          <c:showCatName val="0"/>
          <c:showSerName val="0"/>
          <c:showPercent val="0"/>
          <c:showBubbleSize val="0"/>
        </c:dLbls>
        <c:gapWidth val="219"/>
        <c:overlap val="-27"/>
        <c:axId val="446830800"/>
        <c:axId val="446831160"/>
      </c:barChart>
      <c:lineChart>
        <c:grouping val="standard"/>
        <c:varyColors val="0"/>
        <c:ser>
          <c:idx val="1"/>
          <c:order val="1"/>
          <c:spPr>
            <a:ln w="28575" cap="rnd">
              <a:solidFill>
                <a:schemeClr val="accent6">
                  <a:tint val="77000"/>
                </a:schemeClr>
              </a:solidFill>
              <a:round/>
            </a:ln>
            <a:effectLst/>
          </c:spPr>
          <c:marker>
            <c:symbol val="none"/>
          </c:marker>
          <c:dLbls>
            <c:dLbl>
              <c:idx val="0"/>
              <c:layout>
                <c:manualLayout>
                  <c:x val="-4.2031523642732049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993-47F4-85E4-423E80DC6754}"/>
                </c:ext>
              </c:extLst>
            </c:dLbl>
            <c:dLbl>
              <c:idx val="1"/>
              <c:layout>
                <c:manualLayout>
                  <c:x val="-3.7361354349095155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993-47F4-85E4-423E80DC6754}"/>
                </c:ext>
              </c:extLst>
            </c:dLbl>
            <c:dLbl>
              <c:idx val="2"/>
              <c:layout>
                <c:manualLayout>
                  <c:x val="-2.1015761821366025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993-47F4-85E4-423E80DC6754}"/>
                </c:ext>
              </c:extLst>
            </c:dLbl>
            <c:dLbl>
              <c:idx val="3"/>
              <c:layout>
                <c:manualLayout>
                  <c:x val="-4.203152364273222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993-47F4-85E4-423E80DC67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(Resultados!$B$29:$C$30,Resultados!$B$32:$C$33)</c:f>
              <c:multiLvlStrCache>
                <c:ptCount val="4"/>
                <c:lvl>
                  <c:pt idx="0">
                    <c:v>Si</c:v>
                  </c:pt>
                  <c:pt idx="1">
                    <c:v>No</c:v>
                  </c:pt>
                  <c:pt idx="2">
                    <c:v>Si</c:v>
                  </c:pt>
                  <c:pt idx="3">
                    <c:v>No</c:v>
                  </c:pt>
                </c:lvl>
                <c:lvl>
                  <c:pt idx="0">
                    <c:v>Usted fuma</c:v>
                  </c:pt>
                  <c:pt idx="2">
                    <c:v>Usted consume licor</c:v>
                  </c:pt>
                </c:lvl>
              </c:multiLvlStrCache>
            </c:multiLvlStrRef>
          </c:cat>
          <c:val>
            <c:numRef>
              <c:f>(Resultados!$E$29:$E$30,Resultados!$E$32:$E$33)</c:f>
              <c:numCache>
                <c:formatCode>0%</c:formatCode>
                <c:ptCount val="4"/>
                <c:pt idx="0">
                  <c:v>0.39130434782608697</c:v>
                </c:pt>
                <c:pt idx="1">
                  <c:v>0.60869565217391308</c:v>
                </c:pt>
                <c:pt idx="2">
                  <c:v>0.47826086956521741</c:v>
                </c:pt>
                <c:pt idx="3">
                  <c:v>0.52173913043478259</c:v>
                </c:pt>
              </c:numCache>
            </c:numRef>
          </c:val>
          <c:smooth val="0"/>
          <c:extLst>
            <c:ext xmlns:c16="http://schemas.microsoft.com/office/drawing/2014/chart" uri="{C3380CC4-5D6E-409C-BE32-E72D297353CC}">
              <c16:uniqueId val="{00000001-1D93-4B07-A2CB-45578F8CA39D}"/>
            </c:ext>
          </c:extLst>
        </c:ser>
        <c:dLbls>
          <c:showLegendKey val="0"/>
          <c:showVal val="0"/>
          <c:showCatName val="0"/>
          <c:showSerName val="0"/>
          <c:showPercent val="0"/>
          <c:showBubbleSize val="0"/>
        </c:dLbls>
        <c:marker val="1"/>
        <c:smooth val="0"/>
        <c:axId val="621793704"/>
        <c:axId val="621794424"/>
      </c:lineChart>
      <c:catAx>
        <c:axId val="44683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831160"/>
        <c:crosses val="autoZero"/>
        <c:auto val="1"/>
        <c:lblAlgn val="ctr"/>
        <c:lblOffset val="100"/>
        <c:noMultiLvlLbl val="0"/>
      </c:catAx>
      <c:valAx>
        <c:axId val="44683116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830800"/>
        <c:crosses val="autoZero"/>
        <c:crossBetween val="between"/>
      </c:valAx>
      <c:valAx>
        <c:axId val="621794424"/>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1793704"/>
        <c:crosses val="max"/>
        <c:crossBetween val="between"/>
      </c:valAx>
      <c:catAx>
        <c:axId val="621793704"/>
        <c:scaling>
          <c:orientation val="minMax"/>
        </c:scaling>
        <c:delete val="1"/>
        <c:axPos val="b"/>
        <c:numFmt formatCode="General" sourceLinked="1"/>
        <c:majorTickMark val="none"/>
        <c:minorTickMark val="none"/>
        <c:tickLblPos val="nextTo"/>
        <c:crossAx val="6217944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cap="none" spc="50" normalizeH="0" baseline="0">
                <a:solidFill>
                  <a:sysClr val="windowText" lastClr="000000"/>
                </a:solidFill>
                <a:latin typeface="+mj-lt"/>
                <a:ea typeface="+mj-ea"/>
                <a:cs typeface="+mj-cs"/>
              </a:defRPr>
            </a:pPr>
            <a:r>
              <a:rPr lang="en-US" b="1">
                <a:solidFill>
                  <a:sysClr val="windowText" lastClr="000000"/>
                </a:solidFill>
              </a:rPr>
              <a:t>Variables Riesgo Intralaboral</a:t>
            </a:r>
          </a:p>
        </c:rich>
      </c:tx>
      <c:layout>
        <c:manualLayout>
          <c:xMode val="edge"/>
          <c:yMode val="edge"/>
          <c:x val="0.41733907737436376"/>
          <c:y val="2.9549896688445859E-3"/>
        </c:manualLayout>
      </c:layout>
      <c:overlay val="0"/>
      <c:spPr>
        <a:noFill/>
        <a:ln>
          <a:noFill/>
        </a:ln>
        <a:effectLst/>
      </c:spPr>
    </c:title>
    <c:autoTitleDeleted val="0"/>
    <c:plotArea>
      <c:layout>
        <c:manualLayout>
          <c:layoutTarget val="inner"/>
          <c:xMode val="edge"/>
          <c:yMode val="edge"/>
          <c:x val="8.8446647911218368E-3"/>
          <c:y val="0.13308510638297871"/>
          <c:w val="0.97567717182441493"/>
          <c:h val="0.36150192662087449"/>
        </c:manualLayout>
      </c:layout>
      <c:barChart>
        <c:barDir val="col"/>
        <c:grouping val="clustered"/>
        <c:varyColors val="0"/>
        <c:ser>
          <c:idx val="1"/>
          <c:order val="0"/>
          <c:spPr>
            <a:solidFill>
              <a:schemeClr val="accent1">
                <a:lumMod val="75000"/>
                <a:alpha val="70000"/>
              </a:schemeClr>
            </a:solidFill>
            <a:ln>
              <a:noFill/>
            </a:ln>
            <a:effectLst/>
          </c:spPr>
          <c:invertIfNegative val="0"/>
          <c:dPt>
            <c:idx val="0"/>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2-4BC9-426A-9C69-B69EB684F708}"/>
              </c:ext>
            </c:extLst>
          </c:dPt>
          <c:dPt>
            <c:idx val="1"/>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3-4BC9-426A-9C69-B69EB684F708}"/>
              </c:ext>
            </c:extLst>
          </c:dPt>
          <c:dPt>
            <c:idx val="2"/>
            <c:invertIfNegative val="0"/>
            <c:bubble3D val="0"/>
            <c:spPr>
              <a:solidFill>
                <a:srgbClr val="C00000">
                  <a:alpha val="70000"/>
                </a:srgbClr>
              </a:solidFill>
              <a:ln>
                <a:noFill/>
              </a:ln>
              <a:effectLst/>
            </c:spPr>
            <c:extLst>
              <c:ext xmlns:c16="http://schemas.microsoft.com/office/drawing/2014/chart" uri="{C3380CC4-5D6E-409C-BE32-E72D297353CC}">
                <c16:uniqueId val="{00000000-02E6-467E-B5B0-391F689CCD74}"/>
              </c:ext>
            </c:extLst>
          </c:dPt>
          <c:dPt>
            <c:idx val="3"/>
            <c:invertIfNegative val="0"/>
            <c:bubble3D val="0"/>
            <c:spPr>
              <a:solidFill>
                <a:srgbClr val="C00000">
                  <a:alpha val="70000"/>
                </a:srgbClr>
              </a:solidFill>
              <a:ln>
                <a:noFill/>
              </a:ln>
              <a:effectLst/>
            </c:spPr>
            <c:extLst>
              <c:ext xmlns:c16="http://schemas.microsoft.com/office/drawing/2014/chart" uri="{C3380CC4-5D6E-409C-BE32-E72D297353CC}">
                <c16:uniqueId val="{00000001-02E6-467E-B5B0-391F689CCD74}"/>
              </c:ext>
            </c:extLst>
          </c:dPt>
          <c:dPt>
            <c:idx val="4"/>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4-4BC9-426A-9C69-B69EB684F708}"/>
              </c:ext>
            </c:extLst>
          </c:dPt>
          <c:dPt>
            <c:idx val="5"/>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5-4BC9-426A-9C69-B69EB684F708}"/>
              </c:ext>
            </c:extLst>
          </c:dPt>
          <c:dPt>
            <c:idx val="7"/>
            <c:invertIfNegative val="0"/>
            <c:bubble3D val="0"/>
            <c:spPr>
              <a:solidFill>
                <a:srgbClr val="C00000">
                  <a:alpha val="70000"/>
                </a:srgbClr>
              </a:solidFill>
              <a:ln>
                <a:noFill/>
              </a:ln>
              <a:effectLst/>
            </c:spPr>
            <c:extLst>
              <c:ext xmlns:c16="http://schemas.microsoft.com/office/drawing/2014/chart" uri="{C3380CC4-5D6E-409C-BE32-E72D297353CC}">
                <c16:uniqueId val="{00000002-02E6-467E-B5B0-391F689CCD74}"/>
              </c:ext>
            </c:extLst>
          </c:dPt>
          <c:dPt>
            <c:idx val="8"/>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6-4BC9-426A-9C69-B69EB684F708}"/>
              </c:ext>
            </c:extLst>
          </c:dPt>
          <c:dPt>
            <c:idx val="9"/>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7-4BC9-426A-9C69-B69EB684F708}"/>
              </c:ext>
            </c:extLst>
          </c:dPt>
          <c:dPt>
            <c:idx val="10"/>
            <c:invertIfNegative val="0"/>
            <c:bubble3D val="0"/>
            <c:spPr>
              <a:solidFill>
                <a:srgbClr val="C00000">
                  <a:alpha val="70000"/>
                </a:srgbClr>
              </a:solidFill>
              <a:ln>
                <a:noFill/>
              </a:ln>
              <a:effectLst/>
            </c:spPr>
            <c:extLst>
              <c:ext xmlns:c16="http://schemas.microsoft.com/office/drawing/2014/chart" uri="{C3380CC4-5D6E-409C-BE32-E72D297353CC}">
                <c16:uniqueId val="{00000003-02E6-467E-B5B0-391F689CCD74}"/>
              </c:ext>
            </c:extLst>
          </c:dPt>
          <c:dPt>
            <c:idx val="11"/>
            <c:invertIfNegative val="0"/>
            <c:bubble3D val="0"/>
            <c:spPr>
              <a:solidFill>
                <a:srgbClr val="C00000">
                  <a:alpha val="70000"/>
                </a:srgbClr>
              </a:solidFill>
              <a:ln>
                <a:noFill/>
              </a:ln>
              <a:effectLst/>
            </c:spPr>
            <c:extLst>
              <c:ext xmlns:c16="http://schemas.microsoft.com/office/drawing/2014/chart" uri="{C3380CC4-5D6E-409C-BE32-E72D297353CC}">
                <c16:uniqueId val="{00000004-02E6-467E-B5B0-391F689CCD74}"/>
              </c:ext>
            </c:extLst>
          </c:dPt>
          <c:dPt>
            <c:idx val="12"/>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8-4BC9-426A-9C69-B69EB684F708}"/>
              </c:ext>
            </c:extLst>
          </c:dPt>
          <c:dPt>
            <c:idx val="13"/>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33-4BC9-426A-9C69-B69EB684F708}"/>
              </c:ext>
            </c:extLst>
          </c:dPt>
          <c:dPt>
            <c:idx val="14"/>
            <c:invertIfNegative val="0"/>
            <c:bubble3D val="0"/>
            <c:spPr>
              <a:solidFill>
                <a:srgbClr val="C00000">
                  <a:alpha val="70000"/>
                </a:srgbClr>
              </a:solidFill>
              <a:ln>
                <a:noFill/>
              </a:ln>
              <a:effectLst/>
            </c:spPr>
            <c:extLst>
              <c:ext xmlns:c16="http://schemas.microsoft.com/office/drawing/2014/chart" uri="{C3380CC4-5D6E-409C-BE32-E72D297353CC}">
                <c16:uniqueId val="{00000005-02E6-467E-B5B0-391F689CCD74}"/>
              </c:ext>
            </c:extLst>
          </c:dPt>
          <c:dPt>
            <c:idx val="15"/>
            <c:invertIfNegative val="0"/>
            <c:bubble3D val="0"/>
            <c:spPr>
              <a:solidFill>
                <a:srgbClr val="C00000">
                  <a:alpha val="70000"/>
                </a:srgbClr>
              </a:solidFill>
              <a:ln>
                <a:noFill/>
              </a:ln>
              <a:effectLst/>
            </c:spPr>
            <c:extLst>
              <c:ext xmlns:c16="http://schemas.microsoft.com/office/drawing/2014/chart" uri="{C3380CC4-5D6E-409C-BE32-E72D297353CC}">
                <c16:uniqueId val="{00000006-02E6-467E-B5B0-391F689CCD74}"/>
              </c:ext>
            </c:extLst>
          </c:dPt>
          <c:dPt>
            <c:idx val="16"/>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9-4BC9-426A-9C69-B69EB684F708}"/>
              </c:ext>
            </c:extLst>
          </c:dPt>
          <c:dPt>
            <c:idx val="17"/>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A-4BC9-426A-9C69-B69EB684F708}"/>
              </c:ext>
            </c:extLst>
          </c:dPt>
          <c:dPt>
            <c:idx val="18"/>
            <c:invertIfNegative val="0"/>
            <c:bubble3D val="0"/>
            <c:spPr>
              <a:solidFill>
                <a:srgbClr val="C00000">
                  <a:alpha val="70000"/>
                </a:srgbClr>
              </a:solidFill>
              <a:ln>
                <a:noFill/>
              </a:ln>
              <a:effectLst/>
            </c:spPr>
            <c:extLst>
              <c:ext xmlns:c16="http://schemas.microsoft.com/office/drawing/2014/chart" uri="{C3380CC4-5D6E-409C-BE32-E72D297353CC}">
                <c16:uniqueId val="{00000007-02E6-467E-B5B0-391F689CCD74}"/>
              </c:ext>
            </c:extLst>
          </c:dPt>
          <c:dPt>
            <c:idx val="19"/>
            <c:invertIfNegative val="0"/>
            <c:bubble3D val="0"/>
            <c:spPr>
              <a:solidFill>
                <a:srgbClr val="C00000">
                  <a:alpha val="70000"/>
                </a:srgbClr>
              </a:solidFill>
              <a:ln>
                <a:noFill/>
              </a:ln>
              <a:effectLst/>
            </c:spPr>
            <c:extLst>
              <c:ext xmlns:c16="http://schemas.microsoft.com/office/drawing/2014/chart" uri="{C3380CC4-5D6E-409C-BE32-E72D297353CC}">
                <c16:uniqueId val="{00000008-02E6-467E-B5B0-391F689CCD74}"/>
              </c:ext>
            </c:extLst>
          </c:dPt>
          <c:dPt>
            <c:idx val="20"/>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B-4BC9-426A-9C69-B69EB684F708}"/>
              </c:ext>
            </c:extLst>
          </c:dPt>
          <c:dPt>
            <c:idx val="21"/>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C-4BC9-426A-9C69-B69EB684F708}"/>
              </c:ext>
            </c:extLst>
          </c:dPt>
          <c:dPt>
            <c:idx val="22"/>
            <c:invertIfNegative val="0"/>
            <c:bubble3D val="0"/>
            <c:spPr>
              <a:solidFill>
                <a:srgbClr val="C00000">
                  <a:alpha val="70000"/>
                </a:srgbClr>
              </a:solidFill>
              <a:ln>
                <a:noFill/>
              </a:ln>
              <a:effectLst/>
            </c:spPr>
            <c:extLst>
              <c:ext xmlns:c16="http://schemas.microsoft.com/office/drawing/2014/chart" uri="{C3380CC4-5D6E-409C-BE32-E72D297353CC}">
                <c16:uniqueId val="{00000009-02E6-467E-B5B0-391F689CCD74}"/>
              </c:ext>
            </c:extLst>
          </c:dPt>
          <c:dPt>
            <c:idx val="23"/>
            <c:invertIfNegative val="0"/>
            <c:bubble3D val="0"/>
            <c:spPr>
              <a:solidFill>
                <a:srgbClr val="C00000">
                  <a:alpha val="70000"/>
                </a:srgbClr>
              </a:solidFill>
              <a:ln>
                <a:noFill/>
              </a:ln>
              <a:effectLst/>
            </c:spPr>
            <c:extLst>
              <c:ext xmlns:c16="http://schemas.microsoft.com/office/drawing/2014/chart" uri="{C3380CC4-5D6E-409C-BE32-E72D297353CC}">
                <c16:uniqueId val="{0000000A-02E6-467E-B5B0-391F689CCD74}"/>
              </c:ext>
            </c:extLst>
          </c:dPt>
          <c:dPt>
            <c:idx val="24"/>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D-4BC9-426A-9C69-B69EB684F708}"/>
              </c:ext>
            </c:extLst>
          </c:dPt>
          <c:dPt>
            <c:idx val="25"/>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E-4BC9-426A-9C69-B69EB684F708}"/>
              </c:ext>
            </c:extLst>
          </c:dPt>
          <c:dPt>
            <c:idx val="26"/>
            <c:invertIfNegative val="0"/>
            <c:bubble3D val="0"/>
            <c:spPr>
              <a:solidFill>
                <a:srgbClr val="C00000">
                  <a:alpha val="70000"/>
                </a:srgbClr>
              </a:solidFill>
              <a:ln>
                <a:noFill/>
              </a:ln>
              <a:effectLst/>
            </c:spPr>
            <c:extLst>
              <c:ext xmlns:c16="http://schemas.microsoft.com/office/drawing/2014/chart" uri="{C3380CC4-5D6E-409C-BE32-E72D297353CC}">
                <c16:uniqueId val="{0000000B-02E6-467E-B5B0-391F689CCD74}"/>
              </c:ext>
            </c:extLst>
          </c:dPt>
          <c:dPt>
            <c:idx val="27"/>
            <c:invertIfNegative val="0"/>
            <c:bubble3D val="0"/>
            <c:spPr>
              <a:solidFill>
                <a:srgbClr val="C00000">
                  <a:alpha val="70000"/>
                </a:srgbClr>
              </a:solidFill>
              <a:ln>
                <a:noFill/>
              </a:ln>
              <a:effectLst/>
            </c:spPr>
            <c:extLst>
              <c:ext xmlns:c16="http://schemas.microsoft.com/office/drawing/2014/chart" uri="{C3380CC4-5D6E-409C-BE32-E72D297353CC}">
                <c16:uniqueId val="{0000000C-02E6-467E-B5B0-391F689CCD74}"/>
              </c:ext>
            </c:extLst>
          </c:dPt>
          <c:dPt>
            <c:idx val="28"/>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2F-4BC9-426A-9C69-B69EB684F708}"/>
              </c:ext>
            </c:extLst>
          </c:dPt>
          <c:dPt>
            <c:idx val="29"/>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30-4BC9-426A-9C69-B69EB684F708}"/>
              </c:ext>
            </c:extLst>
          </c:dPt>
          <c:dPt>
            <c:idx val="30"/>
            <c:invertIfNegative val="0"/>
            <c:bubble3D val="0"/>
            <c:spPr>
              <a:solidFill>
                <a:srgbClr val="C00000">
                  <a:alpha val="70000"/>
                </a:srgbClr>
              </a:solidFill>
              <a:ln>
                <a:noFill/>
              </a:ln>
              <a:effectLst/>
            </c:spPr>
            <c:extLst>
              <c:ext xmlns:c16="http://schemas.microsoft.com/office/drawing/2014/chart" uri="{C3380CC4-5D6E-409C-BE32-E72D297353CC}">
                <c16:uniqueId val="{0000000E-02E6-467E-B5B0-391F689CCD74}"/>
              </c:ext>
            </c:extLst>
          </c:dPt>
          <c:dPt>
            <c:idx val="31"/>
            <c:invertIfNegative val="0"/>
            <c:bubble3D val="0"/>
            <c:spPr>
              <a:solidFill>
                <a:srgbClr val="C00000">
                  <a:alpha val="70000"/>
                </a:srgbClr>
              </a:solidFill>
              <a:ln>
                <a:noFill/>
              </a:ln>
              <a:effectLst/>
            </c:spPr>
            <c:extLst>
              <c:ext xmlns:c16="http://schemas.microsoft.com/office/drawing/2014/chart" uri="{C3380CC4-5D6E-409C-BE32-E72D297353CC}">
                <c16:uniqueId val="{0000000D-02E6-467E-B5B0-391F689CCD74}"/>
              </c:ext>
            </c:extLst>
          </c:dPt>
          <c:dPt>
            <c:idx val="32"/>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31-4BC9-426A-9C69-B69EB684F708}"/>
              </c:ext>
            </c:extLst>
          </c:dPt>
          <c:dPt>
            <c:idx val="33"/>
            <c:invertIfNegative val="0"/>
            <c:bubble3D val="0"/>
            <c:spPr>
              <a:solidFill>
                <a:schemeClr val="accent6">
                  <a:lumMod val="75000"/>
                  <a:alpha val="70000"/>
                </a:schemeClr>
              </a:solidFill>
              <a:ln>
                <a:noFill/>
              </a:ln>
              <a:effectLst/>
            </c:spPr>
            <c:extLst>
              <c:ext xmlns:c16="http://schemas.microsoft.com/office/drawing/2014/chart" uri="{C3380CC4-5D6E-409C-BE32-E72D297353CC}">
                <c16:uniqueId val="{00000032-4BC9-426A-9C69-B69EB684F708}"/>
              </c:ext>
            </c:extLst>
          </c:dPt>
          <c:dPt>
            <c:idx val="34"/>
            <c:invertIfNegative val="0"/>
            <c:bubble3D val="0"/>
            <c:spPr>
              <a:solidFill>
                <a:srgbClr val="C00000">
                  <a:alpha val="70000"/>
                </a:srgbClr>
              </a:solidFill>
              <a:ln>
                <a:noFill/>
              </a:ln>
              <a:effectLst/>
            </c:spPr>
            <c:extLst>
              <c:ext xmlns:c16="http://schemas.microsoft.com/office/drawing/2014/chart" uri="{C3380CC4-5D6E-409C-BE32-E72D297353CC}">
                <c16:uniqueId val="{0000000F-02E6-467E-B5B0-391F689CCD74}"/>
              </c:ext>
            </c:extLst>
          </c:dPt>
          <c:dPt>
            <c:idx val="35"/>
            <c:invertIfNegative val="0"/>
            <c:bubble3D val="0"/>
            <c:spPr>
              <a:solidFill>
                <a:srgbClr val="C00000">
                  <a:alpha val="70000"/>
                </a:srgbClr>
              </a:solidFill>
              <a:ln>
                <a:noFill/>
              </a:ln>
              <a:effectLst/>
            </c:spPr>
            <c:extLst>
              <c:ext xmlns:c16="http://schemas.microsoft.com/office/drawing/2014/chart" uri="{C3380CC4-5D6E-409C-BE32-E72D297353CC}">
                <c16:uniqueId val="{00000010-02E6-467E-B5B0-391F689CCD74}"/>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(Resultados!$B$54:$C$57,Resultados!$B$59:$C$62,Resultados!$B$64:$C$67,Resultados!$B$69:$C$72,Resultados!$B$74:$C$77,Resultados!$B$79:$C$82,Resultados!$B$84:$C$87,Resultados!$B$89:$C$92,Resultados!$B$94:$C$97)</c:f>
              <c:multiLvlStrCache>
                <c:ptCount val="36"/>
                <c:lvl>
                  <c:pt idx="0">
                    <c:v>Riesgo Bajo - despreciable</c:v>
                  </c:pt>
                  <c:pt idx="1">
                    <c:v>Riesgo medio</c:v>
                  </c:pt>
                  <c:pt idx="2">
                    <c:v>Riesgo Alto</c:v>
                  </c:pt>
                  <c:pt idx="3">
                    <c:v>Riesgo muy alto </c:v>
                  </c:pt>
                  <c:pt idx="4">
                    <c:v>Riesgo Bajo - despreciable</c:v>
                  </c:pt>
                  <c:pt idx="5">
                    <c:v>Riesgo medio</c:v>
                  </c:pt>
                  <c:pt idx="6">
                    <c:v>Riesgo Alto</c:v>
                  </c:pt>
                  <c:pt idx="7">
                    <c:v>Riesgo muy alto </c:v>
                  </c:pt>
                  <c:pt idx="8">
                    <c:v>Riesgo Bajo - despreciable</c:v>
                  </c:pt>
                  <c:pt idx="9">
                    <c:v>Riesgo medio</c:v>
                  </c:pt>
                  <c:pt idx="10">
                    <c:v>Riesgo Alto</c:v>
                  </c:pt>
                  <c:pt idx="11">
                    <c:v>Riesgo muy alto </c:v>
                  </c:pt>
                  <c:pt idx="12">
                    <c:v>Riesgo Bajo - despreciable</c:v>
                  </c:pt>
                  <c:pt idx="13">
                    <c:v>Riesgo medio</c:v>
                  </c:pt>
                  <c:pt idx="14">
                    <c:v>Riesgo Alto</c:v>
                  </c:pt>
                  <c:pt idx="15">
                    <c:v>Riesgo muy alto </c:v>
                  </c:pt>
                  <c:pt idx="16">
                    <c:v>Riesgo Bajo - despreciable</c:v>
                  </c:pt>
                  <c:pt idx="17">
                    <c:v>Riesgo medio</c:v>
                  </c:pt>
                  <c:pt idx="18">
                    <c:v>Riesgo Alto</c:v>
                  </c:pt>
                  <c:pt idx="19">
                    <c:v>Riesgo muy alto </c:v>
                  </c:pt>
                  <c:pt idx="20">
                    <c:v>Riesgo Bajo - despreciable</c:v>
                  </c:pt>
                  <c:pt idx="21">
                    <c:v>Riesgo medio</c:v>
                  </c:pt>
                  <c:pt idx="22">
                    <c:v>Riesgo Alto</c:v>
                  </c:pt>
                  <c:pt idx="23">
                    <c:v>Riesgo muy alto </c:v>
                  </c:pt>
                  <c:pt idx="24">
                    <c:v>Riesgo Bajo - despreciable</c:v>
                  </c:pt>
                  <c:pt idx="25">
                    <c:v>Riesgo medio</c:v>
                  </c:pt>
                  <c:pt idx="26">
                    <c:v>Riesgo Alto</c:v>
                  </c:pt>
                  <c:pt idx="27">
                    <c:v>Riesgo muy alto </c:v>
                  </c:pt>
                  <c:pt idx="28">
                    <c:v>Riesgo Bajo - despreciable</c:v>
                  </c:pt>
                  <c:pt idx="29">
                    <c:v>Riesgo medio</c:v>
                  </c:pt>
                  <c:pt idx="30">
                    <c:v>Riesgo Alto</c:v>
                  </c:pt>
                  <c:pt idx="31">
                    <c:v>Riesgo muy alto </c:v>
                  </c:pt>
                  <c:pt idx="32">
                    <c:v>Riesgo Bajo - despreciable</c:v>
                  </c:pt>
                  <c:pt idx="33">
                    <c:v>Riesgo medio</c:v>
                  </c:pt>
                  <c:pt idx="34">
                    <c:v>Riesgo Alto</c:v>
                  </c:pt>
                  <c:pt idx="35">
                    <c:v>Riesgo muy alto </c:v>
                  </c:pt>
                </c:lvl>
                <c:lvl>
                  <c:pt idx="0">
                    <c:v>Características de liderazgo</c:v>
                  </c:pt>
                  <c:pt idx="4">
                    <c:v>Relaciones sociales en el trabajo</c:v>
                  </c:pt>
                  <c:pt idx="8">
                    <c:v>Retroalimentación al desempeño</c:v>
                  </c:pt>
                  <c:pt idx="12">
                    <c:v>Claridad en el rol</c:v>
                  </c:pt>
                  <c:pt idx="16">
                    <c:v>Capacitación</c:v>
                  </c:pt>
                  <c:pt idx="20">
                    <c:v>Control y autonomía sobre el trabajo</c:v>
                  </c:pt>
                  <c:pt idx="24">
                    <c:v>Nivel de responsabilidad del cargo</c:v>
                  </c:pt>
                  <c:pt idx="28">
                    <c:v>Demandas cuantitativas</c:v>
                  </c:pt>
                  <c:pt idx="32">
                    <c:v>Demandas de carga mental</c:v>
                  </c:pt>
                </c:lvl>
              </c:multiLvlStrCache>
            </c:multiLvlStrRef>
          </c:cat>
          <c:val>
            <c:numRef>
              <c:f>(Resultados!$D$54:$D$57,Resultados!$D$59:$D$62,Resultados!$D$64:$D$67,Resultados!$D$69:$D$72,Resultados!$D$74:$D$77,Resultados!$D$79:$D$82,Resultados!$D$84:$D$87,Resultados!$D$89:$D$92,Resultados!$D$94:$D$97)</c:f>
              <c:numCache>
                <c:formatCode>General</c:formatCode>
                <c:ptCount val="36"/>
                <c:pt idx="0">
                  <c:v>14</c:v>
                </c:pt>
                <c:pt idx="1">
                  <c:v>4</c:v>
                </c:pt>
                <c:pt idx="2">
                  <c:v>3</c:v>
                </c:pt>
                <c:pt idx="3">
                  <c:v>2</c:v>
                </c:pt>
                <c:pt idx="4">
                  <c:v>16</c:v>
                </c:pt>
                <c:pt idx="5">
                  <c:v>5</c:v>
                </c:pt>
                <c:pt idx="6">
                  <c:v>0</c:v>
                </c:pt>
                <c:pt idx="7">
                  <c:v>2</c:v>
                </c:pt>
                <c:pt idx="8">
                  <c:v>16</c:v>
                </c:pt>
                <c:pt idx="9">
                  <c:v>2</c:v>
                </c:pt>
                <c:pt idx="10">
                  <c:v>3</c:v>
                </c:pt>
                <c:pt idx="11">
                  <c:v>2</c:v>
                </c:pt>
                <c:pt idx="12">
                  <c:v>14</c:v>
                </c:pt>
                <c:pt idx="13">
                  <c:v>1</c:v>
                </c:pt>
                <c:pt idx="14">
                  <c:v>2</c:v>
                </c:pt>
                <c:pt idx="15">
                  <c:v>6</c:v>
                </c:pt>
                <c:pt idx="16">
                  <c:v>15</c:v>
                </c:pt>
                <c:pt idx="17">
                  <c:v>6</c:v>
                </c:pt>
                <c:pt idx="18">
                  <c:v>1</c:v>
                </c:pt>
                <c:pt idx="19">
                  <c:v>1</c:v>
                </c:pt>
                <c:pt idx="20">
                  <c:v>13</c:v>
                </c:pt>
                <c:pt idx="21">
                  <c:v>5</c:v>
                </c:pt>
                <c:pt idx="22">
                  <c:v>2</c:v>
                </c:pt>
                <c:pt idx="23">
                  <c:v>3</c:v>
                </c:pt>
                <c:pt idx="24">
                  <c:v>12</c:v>
                </c:pt>
                <c:pt idx="25">
                  <c:v>5</c:v>
                </c:pt>
                <c:pt idx="26">
                  <c:v>3</c:v>
                </c:pt>
                <c:pt idx="27">
                  <c:v>3</c:v>
                </c:pt>
                <c:pt idx="28">
                  <c:v>11</c:v>
                </c:pt>
                <c:pt idx="29">
                  <c:v>8</c:v>
                </c:pt>
                <c:pt idx="30">
                  <c:v>3</c:v>
                </c:pt>
                <c:pt idx="31">
                  <c:v>1</c:v>
                </c:pt>
                <c:pt idx="32">
                  <c:v>12</c:v>
                </c:pt>
                <c:pt idx="33">
                  <c:v>5</c:v>
                </c:pt>
                <c:pt idx="34">
                  <c:v>5</c:v>
                </c:pt>
                <c:pt idx="35">
                  <c:v>1</c:v>
                </c:pt>
              </c:numCache>
            </c:numRef>
          </c:val>
          <c:extLst>
            <c:ext xmlns:c16="http://schemas.microsoft.com/office/drawing/2014/chart" uri="{C3380CC4-5D6E-409C-BE32-E72D297353CC}">
              <c16:uniqueId val="{00000003-809E-4059-8F60-3B37D78777DF}"/>
            </c:ext>
          </c:extLst>
        </c:ser>
        <c:dLbls>
          <c:dLblPos val="outEnd"/>
          <c:showLegendKey val="0"/>
          <c:showVal val="1"/>
          <c:showCatName val="0"/>
          <c:showSerName val="0"/>
          <c:showPercent val="0"/>
          <c:showBubbleSize val="0"/>
        </c:dLbls>
        <c:gapWidth val="80"/>
        <c:overlap val="25"/>
        <c:axId val="310894143"/>
        <c:axId val="310894975"/>
      </c:barChart>
      <c:catAx>
        <c:axId val="310894143"/>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CO"/>
          </a:p>
        </c:txPr>
        <c:crossAx val="310894975"/>
        <c:crosses val="autoZero"/>
        <c:auto val="1"/>
        <c:lblAlgn val="ctr"/>
        <c:lblOffset val="100"/>
        <c:noMultiLvlLbl val="0"/>
      </c:catAx>
      <c:valAx>
        <c:axId val="310894975"/>
        <c:scaling>
          <c:orientation val="minMax"/>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310894143"/>
        <c:crosses val="autoZero"/>
        <c:crossBetween val="between"/>
      </c:valAx>
    </c:plotArea>
    <c:plotVisOnly val="1"/>
    <c:dispBlanksAs val="gap"/>
    <c:showDLblsOverMax val="0"/>
  </c:chart>
  <c:spPr>
    <a:solidFill>
      <a:schemeClr val="lt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rgbClr val="FF0000"/>
                </a:solidFill>
                <a:latin typeface="+mn-lt"/>
                <a:ea typeface="+mn-ea"/>
                <a:cs typeface="+mn-cs"/>
              </a:defRPr>
            </a:pPr>
            <a:r>
              <a:rPr lang="en-US">
                <a:solidFill>
                  <a:srgbClr val="FF0000"/>
                </a:solidFill>
              </a:rPr>
              <a:t>Variables Riesgo Extralaboral</a:t>
            </a:r>
          </a:p>
        </c:rich>
      </c:tx>
      <c:layout>
        <c:manualLayout>
          <c:xMode val="edge"/>
          <c:yMode val="edge"/>
          <c:x val="0.44608423794550983"/>
          <c:y val="1.35932875411850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FF0000"/>
              </a:solidFill>
              <a:latin typeface="+mn-lt"/>
              <a:ea typeface="+mn-ea"/>
              <a:cs typeface="+mn-cs"/>
            </a:defRPr>
          </a:pPr>
          <a:endParaRPr lang="es-CO"/>
        </a:p>
      </c:txPr>
    </c:title>
    <c:autoTitleDeleted val="0"/>
    <c:plotArea>
      <c:layout/>
      <c:barChart>
        <c:barDir val="col"/>
        <c:grouping val="clustered"/>
        <c:varyColors val="0"/>
        <c:ser>
          <c:idx val="1"/>
          <c:order val="0"/>
          <c:spPr>
            <a:solidFill>
              <a:schemeClr val="accent5">
                <a:shade val="76000"/>
              </a:schemeClr>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E-B99B-4645-8109-EDD28664DA28}"/>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F-B99B-4645-8109-EDD28664DA28}"/>
              </c:ext>
            </c:extLst>
          </c:dPt>
          <c:dPt>
            <c:idx val="2"/>
            <c:invertIfNegative val="0"/>
            <c:bubble3D val="0"/>
            <c:spPr>
              <a:solidFill>
                <a:srgbClr val="C00000"/>
              </a:solidFill>
              <a:ln>
                <a:noFill/>
              </a:ln>
              <a:effectLst/>
            </c:spPr>
            <c:extLst>
              <c:ext xmlns:c16="http://schemas.microsoft.com/office/drawing/2014/chart" uri="{C3380CC4-5D6E-409C-BE32-E72D297353CC}">
                <c16:uniqueId val="{00000002-46C4-4973-BF00-DB0FE0128F1E}"/>
              </c:ext>
            </c:extLst>
          </c:dPt>
          <c:dPt>
            <c:idx val="3"/>
            <c:invertIfNegative val="0"/>
            <c:bubble3D val="0"/>
            <c:spPr>
              <a:solidFill>
                <a:srgbClr val="C00000"/>
              </a:solidFill>
              <a:ln>
                <a:noFill/>
              </a:ln>
              <a:effectLst/>
            </c:spPr>
            <c:extLst>
              <c:ext xmlns:c16="http://schemas.microsoft.com/office/drawing/2014/chart" uri="{C3380CC4-5D6E-409C-BE32-E72D297353CC}">
                <c16:uniqueId val="{00000000-46C4-4973-BF00-DB0FE0128F1E}"/>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10-B99B-4645-8109-EDD28664DA28}"/>
              </c:ext>
            </c:extLst>
          </c:dPt>
          <c:dPt>
            <c:idx val="5"/>
            <c:invertIfNegative val="0"/>
            <c:bubble3D val="0"/>
            <c:spPr>
              <a:solidFill>
                <a:schemeClr val="accent6">
                  <a:lumMod val="75000"/>
                </a:schemeClr>
              </a:solidFill>
              <a:ln>
                <a:noFill/>
              </a:ln>
              <a:effectLst/>
            </c:spPr>
            <c:extLst>
              <c:ext xmlns:c16="http://schemas.microsoft.com/office/drawing/2014/chart" uri="{C3380CC4-5D6E-409C-BE32-E72D297353CC}">
                <c16:uniqueId val="{00000011-B99B-4645-8109-EDD28664DA28}"/>
              </c:ext>
            </c:extLst>
          </c:dPt>
          <c:dPt>
            <c:idx val="6"/>
            <c:invertIfNegative val="0"/>
            <c:bubble3D val="0"/>
            <c:spPr>
              <a:solidFill>
                <a:srgbClr val="C00000"/>
              </a:solidFill>
              <a:ln>
                <a:noFill/>
              </a:ln>
              <a:effectLst/>
            </c:spPr>
            <c:extLst>
              <c:ext xmlns:c16="http://schemas.microsoft.com/office/drawing/2014/chart" uri="{C3380CC4-5D6E-409C-BE32-E72D297353CC}">
                <c16:uniqueId val="{00000003-46C4-4973-BF00-DB0FE0128F1E}"/>
              </c:ext>
            </c:extLst>
          </c:dPt>
          <c:dPt>
            <c:idx val="7"/>
            <c:invertIfNegative val="0"/>
            <c:bubble3D val="0"/>
            <c:spPr>
              <a:solidFill>
                <a:srgbClr val="C00000"/>
              </a:solidFill>
              <a:ln>
                <a:noFill/>
              </a:ln>
              <a:effectLst/>
            </c:spPr>
            <c:extLst>
              <c:ext xmlns:c16="http://schemas.microsoft.com/office/drawing/2014/chart" uri="{C3380CC4-5D6E-409C-BE32-E72D297353CC}">
                <c16:uniqueId val="{00000004-46C4-4973-BF00-DB0FE0128F1E}"/>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2-B99B-4645-8109-EDD28664DA28}"/>
              </c:ext>
            </c:extLst>
          </c:dPt>
          <c:dPt>
            <c:idx val="9"/>
            <c:invertIfNegative val="0"/>
            <c:bubble3D val="0"/>
            <c:spPr>
              <a:solidFill>
                <a:schemeClr val="accent6">
                  <a:lumMod val="75000"/>
                </a:schemeClr>
              </a:solidFill>
              <a:ln>
                <a:noFill/>
              </a:ln>
              <a:effectLst/>
            </c:spPr>
            <c:extLst>
              <c:ext xmlns:c16="http://schemas.microsoft.com/office/drawing/2014/chart" uri="{C3380CC4-5D6E-409C-BE32-E72D297353CC}">
                <c16:uniqueId val="{00000013-B99B-4645-8109-EDD28664DA28}"/>
              </c:ext>
            </c:extLst>
          </c:dPt>
          <c:dPt>
            <c:idx val="11"/>
            <c:invertIfNegative val="0"/>
            <c:bubble3D val="0"/>
            <c:spPr>
              <a:solidFill>
                <a:srgbClr val="C00000"/>
              </a:solidFill>
              <a:ln>
                <a:noFill/>
              </a:ln>
              <a:effectLst/>
            </c:spPr>
            <c:extLst>
              <c:ext xmlns:c16="http://schemas.microsoft.com/office/drawing/2014/chart" uri="{C3380CC4-5D6E-409C-BE32-E72D297353CC}">
                <c16:uniqueId val="{00000005-46C4-4973-BF00-DB0FE0128F1E}"/>
              </c:ext>
            </c:extLst>
          </c:dPt>
          <c:dPt>
            <c:idx val="12"/>
            <c:invertIfNegative val="0"/>
            <c:bubble3D val="0"/>
            <c:spPr>
              <a:solidFill>
                <a:schemeClr val="accent6">
                  <a:lumMod val="75000"/>
                </a:schemeClr>
              </a:solidFill>
              <a:ln>
                <a:noFill/>
              </a:ln>
              <a:effectLst/>
            </c:spPr>
            <c:extLst>
              <c:ext xmlns:c16="http://schemas.microsoft.com/office/drawing/2014/chart" uri="{C3380CC4-5D6E-409C-BE32-E72D297353CC}">
                <c16:uniqueId val="{00000014-B99B-4645-8109-EDD28664DA28}"/>
              </c:ext>
            </c:extLst>
          </c:dPt>
          <c:dPt>
            <c:idx val="13"/>
            <c:invertIfNegative val="0"/>
            <c:bubble3D val="0"/>
            <c:spPr>
              <a:solidFill>
                <a:schemeClr val="accent6">
                  <a:lumMod val="75000"/>
                </a:schemeClr>
              </a:solidFill>
              <a:ln>
                <a:noFill/>
              </a:ln>
              <a:effectLst/>
            </c:spPr>
            <c:extLst>
              <c:ext xmlns:c16="http://schemas.microsoft.com/office/drawing/2014/chart" uri="{C3380CC4-5D6E-409C-BE32-E72D297353CC}">
                <c16:uniqueId val="{00000015-B99B-4645-8109-EDD28664DA28}"/>
              </c:ext>
            </c:extLst>
          </c:dPt>
          <c:dPt>
            <c:idx val="14"/>
            <c:invertIfNegative val="0"/>
            <c:bubble3D val="0"/>
            <c:spPr>
              <a:solidFill>
                <a:srgbClr val="C00000"/>
              </a:solidFill>
              <a:ln>
                <a:noFill/>
              </a:ln>
              <a:effectLst/>
            </c:spPr>
            <c:extLst>
              <c:ext xmlns:c16="http://schemas.microsoft.com/office/drawing/2014/chart" uri="{C3380CC4-5D6E-409C-BE32-E72D297353CC}">
                <c16:uniqueId val="{00000006-46C4-4973-BF00-DB0FE0128F1E}"/>
              </c:ext>
            </c:extLst>
          </c:dPt>
          <c:dPt>
            <c:idx val="15"/>
            <c:invertIfNegative val="0"/>
            <c:bubble3D val="0"/>
            <c:spPr>
              <a:solidFill>
                <a:srgbClr val="C00000"/>
              </a:solidFill>
              <a:ln>
                <a:noFill/>
              </a:ln>
              <a:effectLst/>
            </c:spPr>
            <c:extLst>
              <c:ext xmlns:c16="http://schemas.microsoft.com/office/drawing/2014/chart" uri="{C3380CC4-5D6E-409C-BE32-E72D297353CC}">
                <c16:uniqueId val="{00000007-46C4-4973-BF00-DB0FE0128F1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(Resultados!$B$104:$C$107,Resultados!$B$109:$C$112,Resultados!$B$114:$C$117,Resultados!$B$119:$C$122)</c:f>
              <c:multiLvlStrCache>
                <c:ptCount val="16"/>
                <c:lvl>
                  <c:pt idx="0">
                    <c:v>Riesgo Bajo - despreciable</c:v>
                  </c:pt>
                  <c:pt idx="1">
                    <c:v>Riesgo medio</c:v>
                  </c:pt>
                  <c:pt idx="2">
                    <c:v>Riesgo Alto</c:v>
                  </c:pt>
                  <c:pt idx="3">
                    <c:v>Riesgo muy alto </c:v>
                  </c:pt>
                  <c:pt idx="4">
                    <c:v>Riesgo Bajo - despreciable</c:v>
                  </c:pt>
                  <c:pt idx="5">
                    <c:v>Riesgo medio</c:v>
                  </c:pt>
                  <c:pt idx="6">
                    <c:v>Riesgo Alto</c:v>
                  </c:pt>
                  <c:pt idx="7">
                    <c:v>Riesgo muy alto </c:v>
                  </c:pt>
                  <c:pt idx="8">
                    <c:v>Riesgo Bajo - despreciable</c:v>
                  </c:pt>
                  <c:pt idx="9">
                    <c:v>Riesgo medio</c:v>
                  </c:pt>
                  <c:pt idx="10">
                    <c:v>Riesgo Alto</c:v>
                  </c:pt>
                  <c:pt idx="11">
                    <c:v>Riesgo muy alto </c:v>
                  </c:pt>
                  <c:pt idx="12">
                    <c:v>Riesgo Bajo - despreciable</c:v>
                  </c:pt>
                  <c:pt idx="13">
                    <c:v>Riesgo medio</c:v>
                  </c:pt>
                  <c:pt idx="14">
                    <c:v>Riesgo Alto</c:v>
                  </c:pt>
                  <c:pt idx="15">
                    <c:v>Riesgo muy alto </c:v>
                  </c:pt>
                </c:lvl>
                <c:lvl>
                  <c:pt idx="0">
                    <c:v>Tiempo fuera del trabajo.</c:v>
                  </c:pt>
                  <c:pt idx="4">
                    <c:v>Situación económica del grupo familiar.</c:v>
                  </c:pt>
                  <c:pt idx="8">
                    <c:v>Características de la vivienda y de su entorno</c:v>
                  </c:pt>
                  <c:pt idx="12">
                    <c:v>Influencia del entorno
 extralaboral sobre el trabajo.</c:v>
                  </c:pt>
                </c:lvl>
              </c:multiLvlStrCache>
            </c:multiLvlStrRef>
          </c:cat>
          <c:val>
            <c:numRef>
              <c:f>(Resultados!$D$104:$D$107,Resultados!$D$109:$D$112,Resultados!$D$114:$D$117,Resultados!$D$119:$D$122)</c:f>
              <c:numCache>
                <c:formatCode>General</c:formatCode>
                <c:ptCount val="16"/>
                <c:pt idx="0">
                  <c:v>14</c:v>
                </c:pt>
                <c:pt idx="1">
                  <c:v>4</c:v>
                </c:pt>
                <c:pt idx="2">
                  <c:v>4</c:v>
                </c:pt>
                <c:pt idx="3">
                  <c:v>1</c:v>
                </c:pt>
                <c:pt idx="4">
                  <c:v>13</c:v>
                </c:pt>
                <c:pt idx="5">
                  <c:v>4</c:v>
                </c:pt>
                <c:pt idx="6">
                  <c:v>4</c:v>
                </c:pt>
                <c:pt idx="7">
                  <c:v>2</c:v>
                </c:pt>
                <c:pt idx="8">
                  <c:v>14</c:v>
                </c:pt>
                <c:pt idx="9">
                  <c:v>4</c:v>
                </c:pt>
                <c:pt idx="10">
                  <c:v>0</c:v>
                </c:pt>
                <c:pt idx="11">
                  <c:v>5</c:v>
                </c:pt>
                <c:pt idx="12">
                  <c:v>7</c:v>
                </c:pt>
                <c:pt idx="13">
                  <c:v>8</c:v>
                </c:pt>
                <c:pt idx="14">
                  <c:v>5</c:v>
                </c:pt>
                <c:pt idx="15">
                  <c:v>3</c:v>
                </c:pt>
              </c:numCache>
            </c:numRef>
          </c:val>
          <c:extLst>
            <c:ext xmlns:c16="http://schemas.microsoft.com/office/drawing/2014/chart" uri="{C3380CC4-5D6E-409C-BE32-E72D297353CC}">
              <c16:uniqueId val="{00000000-B197-47E3-9965-AADC1F63D0B1}"/>
            </c:ext>
          </c:extLst>
        </c:ser>
        <c:dLbls>
          <c:dLblPos val="outEnd"/>
          <c:showLegendKey val="0"/>
          <c:showVal val="1"/>
          <c:showCatName val="0"/>
          <c:showSerName val="0"/>
          <c:showPercent val="0"/>
          <c:showBubbleSize val="0"/>
        </c:dLbls>
        <c:gapWidth val="219"/>
        <c:overlap val="-27"/>
        <c:axId val="310894143"/>
        <c:axId val="310894975"/>
      </c:barChart>
      <c:catAx>
        <c:axId val="31089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0894975"/>
        <c:crosses val="autoZero"/>
        <c:auto val="1"/>
        <c:lblAlgn val="ctr"/>
        <c:lblOffset val="100"/>
        <c:noMultiLvlLbl val="0"/>
      </c:catAx>
      <c:valAx>
        <c:axId val="310894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08941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rgbClr val="FF0000"/>
                </a:solidFill>
                <a:latin typeface="+mn-lt"/>
                <a:ea typeface="+mn-ea"/>
                <a:cs typeface="+mn-cs"/>
              </a:defRPr>
            </a:pPr>
            <a:r>
              <a:rPr lang="es-CO">
                <a:solidFill>
                  <a:srgbClr val="FF0000"/>
                </a:solidFill>
              </a:rPr>
              <a:t>ESTRES GLOBAL</a:t>
            </a:r>
          </a:p>
        </c:rich>
      </c:tx>
      <c:overlay val="0"/>
      <c:spPr>
        <a:noFill/>
        <a:ln>
          <a:noFill/>
        </a:ln>
        <a:effectLst/>
      </c:spPr>
      <c:txPr>
        <a:bodyPr rot="0" spcFirstLastPara="1" vertOverflow="ellipsis" vert="horz" wrap="square" anchor="ctr" anchorCtr="1"/>
        <a:lstStyle/>
        <a:p>
          <a:pPr>
            <a:defRPr sz="1600" b="1" i="0" u="none" strike="noStrike" kern="1200" cap="all" baseline="0">
              <a:solidFill>
                <a:srgbClr val="FF0000"/>
              </a:solidFill>
              <a:latin typeface="+mn-lt"/>
              <a:ea typeface="+mn-ea"/>
              <a:cs typeface="+mn-cs"/>
            </a:defRPr>
          </a:pPr>
          <a:endParaRPr lang="es-CO"/>
        </a:p>
      </c:txPr>
    </c:title>
    <c:autoTitleDeleted val="0"/>
    <c:plotArea>
      <c:layout/>
      <c:pieChart>
        <c:varyColors val="1"/>
        <c:ser>
          <c:idx val="0"/>
          <c:order val="0"/>
          <c:dPt>
            <c:idx val="0"/>
            <c:bubble3D val="0"/>
            <c:explosion val="16"/>
            <c:spPr>
              <a:solidFill>
                <a:schemeClr val="accent6">
                  <a:lumMod val="7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057-4E57-8C0B-903E45C839C7}"/>
              </c:ext>
            </c:extLst>
          </c:dPt>
          <c:dPt>
            <c:idx val="1"/>
            <c:bubble3D val="0"/>
            <c:spPr>
              <a:solidFill>
                <a:srgbClr val="FF818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6057-4E57-8C0B-903E45C839C7}"/>
              </c:ext>
            </c:extLst>
          </c:dPt>
          <c:dPt>
            <c:idx val="2"/>
            <c:bubble3D val="0"/>
            <c:explosion val="12"/>
            <c:spPr>
              <a:solidFill>
                <a:srgbClr val="C0000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6057-4E57-8C0B-903E45C839C7}"/>
              </c:ext>
            </c:extLst>
          </c:dPt>
          <c:dPt>
            <c:idx val="3"/>
            <c:bubble3D val="0"/>
            <c:spPr>
              <a:solidFill>
                <a:srgbClr val="C0000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6057-4E57-8C0B-903E45C839C7}"/>
              </c:ext>
            </c:extLst>
          </c:dPt>
          <c:dLbls>
            <c:dLbl>
              <c:idx val="0"/>
              <c:layout>
                <c:manualLayout>
                  <c:x val="1.9444444444444344E-2"/>
                  <c:y val="-6.944444444444453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57-4E57-8C0B-903E45C839C7}"/>
                </c:ext>
              </c:extLst>
            </c:dLbl>
            <c:dLbl>
              <c:idx val="1"/>
              <c:layout>
                <c:manualLayout>
                  <c:x val="-8.3333333333333332E-3"/>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rgbClr val="C5313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057-4E57-8C0B-903E45C839C7}"/>
                </c:ext>
              </c:extLst>
            </c:dLbl>
            <c:dLbl>
              <c:idx val="2"/>
              <c:layout>
                <c:manualLayout>
                  <c:x val="-2.500000000000005E-2"/>
                  <c:y val="1.388888888888888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rgbClr val="C5313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057-4E57-8C0B-903E45C839C7}"/>
                </c:ext>
              </c:extLst>
            </c:dLbl>
            <c:dLbl>
              <c:idx val="3"/>
              <c:layout>
                <c:manualLayout>
                  <c:x val="1.7195767195767171E-2"/>
                  <c:y val="7.9451358902717806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rgbClr val="C5313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layout>
                    <c:manualLayout>
                      <c:w val="0.17012165146023414"/>
                      <c:h val="0.12689831512996361"/>
                    </c:manualLayout>
                  </c15:layout>
                </c:ext>
                <c:ext xmlns:c16="http://schemas.microsoft.com/office/drawing/2014/chart" uri="{C3380CC4-5D6E-409C-BE32-E72D297353CC}">
                  <c16:uniqueId val="{00000007-6057-4E57-8C0B-903E45C839C7}"/>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Resultados!$B$124:$C$127</c15:sqref>
                  </c15:fullRef>
                  <c15:levelRef>
                    <c15:sqref>Resultados!$C$124:$C$127</c15:sqref>
                  </c15:levelRef>
                </c:ext>
              </c:extLst>
              <c:f>Resultados!$C$124:$C$127</c:f>
              <c:strCache>
                <c:ptCount val="4"/>
                <c:pt idx="0">
                  <c:v>Riesgo Bajo - despreciable</c:v>
                </c:pt>
                <c:pt idx="1">
                  <c:v>Riesgo medio</c:v>
                </c:pt>
                <c:pt idx="2">
                  <c:v>Riesgo Alto</c:v>
                </c:pt>
                <c:pt idx="3">
                  <c:v>Riesgo muy alto </c:v>
                </c:pt>
              </c:strCache>
            </c:strRef>
          </c:cat>
          <c:val>
            <c:numRef>
              <c:f>Resultados!$D$124:$D$127</c:f>
              <c:numCache>
                <c:formatCode>General</c:formatCode>
                <c:ptCount val="4"/>
                <c:pt idx="0">
                  <c:v>9</c:v>
                </c:pt>
                <c:pt idx="1">
                  <c:v>5</c:v>
                </c:pt>
                <c:pt idx="2">
                  <c:v>3</c:v>
                </c:pt>
                <c:pt idx="3">
                  <c:v>6</c:v>
                </c:pt>
              </c:numCache>
            </c:numRef>
          </c:val>
          <c:extLst>
            <c:ext xmlns:c16="http://schemas.microsoft.com/office/drawing/2014/chart" uri="{C3380CC4-5D6E-409C-BE32-E72D297353CC}">
              <c16:uniqueId val="{00000008-6057-4E57-8C0B-903E45C839C7}"/>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Enfermedades Medicas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Resultados!$B$42:$C$47</c:f>
              <c:multiLvlStrCache>
                <c:ptCount val="6"/>
                <c:lvl>
                  <c:pt idx="0">
                    <c:v>HTA</c:v>
                  </c:pt>
                  <c:pt idx="1">
                    <c:v>Estrés</c:v>
                  </c:pt>
                  <c:pt idx="2">
                    <c:v>DME</c:v>
                  </c:pt>
                  <c:pt idx="3">
                    <c:v>Dolor de cabeza</c:v>
                  </c:pt>
                  <c:pt idx="4">
                    <c:v>Ansiedad</c:v>
                  </c:pt>
                  <c:pt idx="5">
                    <c:v>Ninguna</c:v>
                  </c:pt>
                </c:lvl>
                <c:lvl>
                  <c:pt idx="0">
                    <c:v>Enfermedad Medica diagnosticada</c:v>
                  </c:pt>
                </c:lvl>
              </c:multiLvlStrCache>
            </c:multiLvlStrRef>
          </c:cat>
          <c:val>
            <c:numRef>
              <c:f>Resultados!$D$42:$D$47</c:f>
              <c:numCache>
                <c:formatCode>General</c:formatCode>
                <c:ptCount val="6"/>
                <c:pt idx="0">
                  <c:v>5</c:v>
                </c:pt>
                <c:pt idx="1">
                  <c:v>1</c:v>
                </c:pt>
                <c:pt idx="2">
                  <c:v>2</c:v>
                </c:pt>
                <c:pt idx="3">
                  <c:v>2</c:v>
                </c:pt>
                <c:pt idx="4">
                  <c:v>0</c:v>
                </c:pt>
                <c:pt idx="5">
                  <c:v>13</c:v>
                </c:pt>
              </c:numCache>
            </c:numRef>
          </c:val>
          <c:extLst>
            <c:ext xmlns:c16="http://schemas.microsoft.com/office/drawing/2014/chart" uri="{C3380CC4-5D6E-409C-BE32-E72D297353CC}">
              <c16:uniqueId val="{00000000-E671-4014-B7DE-0C0453E7806E}"/>
            </c:ext>
          </c:extLst>
        </c:ser>
        <c:dLbls>
          <c:showLegendKey val="0"/>
          <c:showVal val="0"/>
          <c:showCatName val="0"/>
          <c:showSerName val="0"/>
          <c:showPercent val="0"/>
          <c:showBubbleSize val="0"/>
        </c:dLbls>
        <c:gapWidth val="219"/>
        <c:overlap val="-27"/>
        <c:axId val="691177176"/>
        <c:axId val="691177536"/>
      </c:barChart>
      <c:lineChart>
        <c:grouping val="standard"/>
        <c:varyColors val="0"/>
        <c:ser>
          <c:idx val="1"/>
          <c:order val="1"/>
          <c:spPr>
            <a:ln w="28575" cap="rnd">
              <a:solidFill>
                <a:schemeClr val="accent6">
                  <a:lumMod val="60000"/>
                  <a:lumOff val="40000"/>
                </a:schemeClr>
              </a:solidFill>
              <a:round/>
            </a:ln>
            <a:effectLst/>
          </c:spPr>
          <c:marker>
            <c:symbol val="none"/>
          </c:marker>
          <c:cat>
            <c:multiLvlStrRef>
              <c:f>Resultados!$B$42:$C$47</c:f>
              <c:multiLvlStrCache>
                <c:ptCount val="6"/>
                <c:lvl>
                  <c:pt idx="0">
                    <c:v>HTA</c:v>
                  </c:pt>
                  <c:pt idx="1">
                    <c:v>Estrés</c:v>
                  </c:pt>
                  <c:pt idx="2">
                    <c:v>DME</c:v>
                  </c:pt>
                  <c:pt idx="3">
                    <c:v>Dolor de cabeza</c:v>
                  </c:pt>
                  <c:pt idx="4">
                    <c:v>Ansiedad</c:v>
                  </c:pt>
                  <c:pt idx="5">
                    <c:v>Ninguna</c:v>
                  </c:pt>
                </c:lvl>
                <c:lvl>
                  <c:pt idx="0">
                    <c:v>Enfermedad Medica diagnosticada</c:v>
                  </c:pt>
                </c:lvl>
              </c:multiLvlStrCache>
            </c:multiLvlStrRef>
          </c:cat>
          <c:val>
            <c:numRef>
              <c:f>Resultados!$E$42:$E$47</c:f>
              <c:numCache>
                <c:formatCode>0%</c:formatCode>
                <c:ptCount val="6"/>
                <c:pt idx="0">
                  <c:v>0.21739130434782608</c:v>
                </c:pt>
                <c:pt idx="1">
                  <c:v>4.3478260869565216E-2</c:v>
                </c:pt>
                <c:pt idx="2">
                  <c:v>8.6956521739130432E-2</c:v>
                </c:pt>
                <c:pt idx="3">
                  <c:v>8.6956521739130432E-2</c:v>
                </c:pt>
                <c:pt idx="4">
                  <c:v>0</c:v>
                </c:pt>
                <c:pt idx="5">
                  <c:v>0.56521739130434778</c:v>
                </c:pt>
              </c:numCache>
            </c:numRef>
          </c:val>
          <c:smooth val="0"/>
          <c:extLst>
            <c:ext xmlns:c16="http://schemas.microsoft.com/office/drawing/2014/chart" uri="{C3380CC4-5D6E-409C-BE32-E72D297353CC}">
              <c16:uniqueId val="{00000001-E671-4014-B7DE-0C0453E7806E}"/>
            </c:ext>
          </c:extLst>
        </c:ser>
        <c:dLbls>
          <c:showLegendKey val="0"/>
          <c:showVal val="0"/>
          <c:showCatName val="0"/>
          <c:showSerName val="0"/>
          <c:showPercent val="0"/>
          <c:showBubbleSize val="0"/>
        </c:dLbls>
        <c:marker val="1"/>
        <c:smooth val="0"/>
        <c:axId val="691180416"/>
        <c:axId val="691175376"/>
      </c:lineChart>
      <c:catAx>
        <c:axId val="69117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1177536"/>
        <c:crosses val="autoZero"/>
        <c:auto val="1"/>
        <c:lblAlgn val="ctr"/>
        <c:lblOffset val="100"/>
        <c:noMultiLvlLbl val="0"/>
      </c:catAx>
      <c:valAx>
        <c:axId val="6911775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1177176"/>
        <c:crosses val="autoZero"/>
        <c:crossBetween val="between"/>
      </c:valAx>
      <c:valAx>
        <c:axId val="691175376"/>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91180416"/>
        <c:crosses val="max"/>
        <c:crossBetween val="between"/>
      </c:valAx>
      <c:catAx>
        <c:axId val="691180416"/>
        <c:scaling>
          <c:orientation val="minMax"/>
        </c:scaling>
        <c:delete val="1"/>
        <c:axPos val="b"/>
        <c:numFmt formatCode="General" sourceLinked="1"/>
        <c:majorTickMark val="none"/>
        <c:minorTickMark val="none"/>
        <c:tickLblPos val="nextTo"/>
        <c:crossAx val="69117537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Riesgo Intra laboral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6">
                <a:lumMod val="75000"/>
              </a:schemeClr>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0-133B-40FE-9895-83B238B0A976}"/>
              </c:ext>
            </c:extLst>
          </c:dPt>
          <c:dPt>
            <c:idx val="2"/>
            <c:invertIfNegative val="0"/>
            <c:bubble3D val="0"/>
            <c:spPr>
              <a:solidFill>
                <a:srgbClr val="C00000"/>
              </a:solidFill>
              <a:ln>
                <a:noFill/>
              </a:ln>
              <a:effectLst/>
            </c:spPr>
            <c:extLst>
              <c:ext xmlns:c16="http://schemas.microsoft.com/office/drawing/2014/chart" uri="{C3380CC4-5D6E-409C-BE32-E72D297353CC}">
                <c16:uniqueId val="{00000002-103E-4F99-AE19-8027C48C1F9D}"/>
              </c:ext>
            </c:extLst>
          </c:dPt>
          <c:dPt>
            <c:idx val="3"/>
            <c:invertIfNegative val="0"/>
            <c:bubble3D val="0"/>
            <c:spPr>
              <a:solidFill>
                <a:srgbClr val="C00000"/>
              </a:solidFill>
              <a:ln>
                <a:noFill/>
              </a:ln>
              <a:effectLst/>
            </c:spPr>
            <c:extLst>
              <c:ext xmlns:c16="http://schemas.microsoft.com/office/drawing/2014/chart" uri="{C3380CC4-5D6E-409C-BE32-E72D297353CC}">
                <c16:uniqueId val="{00000003-103E-4F99-AE19-8027C48C1F9D}"/>
              </c:ext>
            </c:extLst>
          </c:dPt>
          <c:cat>
            <c:multiLvlStrRef>
              <c:f>Resultados!$B$49:$C$52</c:f>
              <c:multiLvlStrCache>
                <c:ptCount val="4"/>
                <c:lvl>
                  <c:pt idx="0">
                    <c:v>Riesgo Bajo - despreciable</c:v>
                  </c:pt>
                  <c:pt idx="1">
                    <c:v>Riesgo medio</c:v>
                  </c:pt>
                  <c:pt idx="2">
                    <c:v>Riesgo Alto</c:v>
                  </c:pt>
                  <c:pt idx="3">
                    <c:v>Riesgo muy alto </c:v>
                  </c:pt>
                </c:lvl>
                <c:lvl>
                  <c:pt idx="0">
                    <c:v>Riesgo
Intralaboral</c:v>
                  </c:pt>
                </c:lvl>
              </c:multiLvlStrCache>
            </c:multiLvlStrRef>
          </c:cat>
          <c:val>
            <c:numRef>
              <c:f>Resultados!$D$49:$D$52</c:f>
              <c:numCache>
                <c:formatCode>General</c:formatCode>
                <c:ptCount val="4"/>
                <c:pt idx="0">
                  <c:v>15</c:v>
                </c:pt>
                <c:pt idx="1">
                  <c:v>1</c:v>
                </c:pt>
                <c:pt idx="2">
                  <c:v>6</c:v>
                </c:pt>
                <c:pt idx="3">
                  <c:v>1</c:v>
                </c:pt>
              </c:numCache>
            </c:numRef>
          </c:val>
          <c:extLst>
            <c:ext xmlns:c16="http://schemas.microsoft.com/office/drawing/2014/chart" uri="{C3380CC4-5D6E-409C-BE32-E72D297353CC}">
              <c16:uniqueId val="{00000000-DC98-4EE0-99F9-91E2ED7368F6}"/>
            </c:ext>
          </c:extLst>
        </c:ser>
        <c:dLbls>
          <c:showLegendKey val="0"/>
          <c:showVal val="0"/>
          <c:showCatName val="0"/>
          <c:showSerName val="0"/>
          <c:showPercent val="0"/>
          <c:showBubbleSize val="0"/>
        </c:dLbls>
        <c:gapWidth val="219"/>
        <c:overlap val="-27"/>
        <c:axId val="622104096"/>
        <c:axId val="622104456"/>
      </c:barChart>
      <c:lineChart>
        <c:grouping val="standard"/>
        <c:varyColors val="0"/>
        <c:ser>
          <c:idx val="1"/>
          <c:order val="1"/>
          <c:spPr>
            <a:ln w="28575" cap="rnd">
              <a:solidFill>
                <a:schemeClr val="accent6">
                  <a:tint val="77000"/>
                </a:schemeClr>
              </a:solidFill>
              <a:round/>
            </a:ln>
            <a:effectLst/>
          </c:spPr>
          <c:marker>
            <c:symbol val="none"/>
          </c:marker>
          <c:dLbls>
            <c:dLbl>
              <c:idx val="0"/>
              <c:layout>
                <c:manualLayout>
                  <c:x val="-3.1963470319634701E-2"/>
                  <c:y val="-6.08827908799177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73-4330-862E-82B821770B3D}"/>
                </c:ext>
              </c:extLst>
            </c:dLbl>
            <c:dLbl>
              <c:idx val="2"/>
              <c:layout>
                <c:manualLayout>
                  <c:x val="-3.6529680365296885E-2"/>
                  <c:y val="-5.27650854292621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73-4330-862E-82B821770B3D}"/>
                </c:ext>
              </c:extLst>
            </c:dLbl>
            <c:dLbl>
              <c:idx val="3"/>
              <c:layout>
                <c:manualLayout>
                  <c:x val="-1.3698630136986301E-2"/>
                  <c:y val="-4.0588527253278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73-4330-862E-82B821770B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Resultados!$B$49:$C$52</c:f>
              <c:multiLvlStrCache>
                <c:ptCount val="4"/>
                <c:lvl>
                  <c:pt idx="0">
                    <c:v>Riesgo Bajo - despreciable</c:v>
                  </c:pt>
                  <c:pt idx="1">
                    <c:v>Riesgo medio</c:v>
                  </c:pt>
                  <c:pt idx="2">
                    <c:v>Riesgo Alto</c:v>
                  </c:pt>
                  <c:pt idx="3">
                    <c:v>Riesgo muy alto </c:v>
                  </c:pt>
                </c:lvl>
                <c:lvl>
                  <c:pt idx="0">
                    <c:v>Riesgo
Intralaboral</c:v>
                  </c:pt>
                </c:lvl>
              </c:multiLvlStrCache>
            </c:multiLvlStrRef>
          </c:cat>
          <c:val>
            <c:numRef>
              <c:f>Resultados!$E$49:$E$52</c:f>
              <c:numCache>
                <c:formatCode>0%</c:formatCode>
                <c:ptCount val="4"/>
                <c:pt idx="0">
                  <c:v>0.65217391304347827</c:v>
                </c:pt>
                <c:pt idx="1">
                  <c:v>4.3478260869565216E-2</c:v>
                </c:pt>
                <c:pt idx="2">
                  <c:v>0.2608695652173913</c:v>
                </c:pt>
                <c:pt idx="3">
                  <c:v>4.3478260869565216E-2</c:v>
                </c:pt>
              </c:numCache>
            </c:numRef>
          </c:val>
          <c:smooth val="0"/>
          <c:extLst>
            <c:ext xmlns:c16="http://schemas.microsoft.com/office/drawing/2014/chart" uri="{C3380CC4-5D6E-409C-BE32-E72D297353CC}">
              <c16:uniqueId val="{00000001-DC98-4EE0-99F9-91E2ED7368F6}"/>
            </c:ext>
          </c:extLst>
        </c:ser>
        <c:dLbls>
          <c:showLegendKey val="0"/>
          <c:showVal val="0"/>
          <c:showCatName val="0"/>
          <c:showSerName val="0"/>
          <c:showPercent val="0"/>
          <c:showBubbleSize val="0"/>
        </c:dLbls>
        <c:marker val="1"/>
        <c:smooth val="0"/>
        <c:axId val="622106616"/>
        <c:axId val="622106256"/>
      </c:lineChart>
      <c:catAx>
        <c:axId val="62210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2104456"/>
        <c:crosses val="autoZero"/>
        <c:auto val="1"/>
        <c:lblAlgn val="ctr"/>
        <c:lblOffset val="100"/>
        <c:noMultiLvlLbl val="0"/>
      </c:catAx>
      <c:valAx>
        <c:axId val="622104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2104096"/>
        <c:crosses val="autoZero"/>
        <c:crossBetween val="between"/>
      </c:valAx>
      <c:valAx>
        <c:axId val="622106256"/>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2106616"/>
        <c:crosses val="max"/>
        <c:crossBetween val="between"/>
      </c:valAx>
      <c:catAx>
        <c:axId val="622106616"/>
        <c:scaling>
          <c:orientation val="minMax"/>
        </c:scaling>
        <c:delete val="1"/>
        <c:axPos val="b"/>
        <c:numFmt formatCode="General" sourceLinked="1"/>
        <c:majorTickMark val="none"/>
        <c:minorTickMark val="none"/>
        <c:tickLblPos val="nextTo"/>
        <c:crossAx val="62210625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5.5101457145443025E-2"/>
          <c:y val="0.13490727514923012"/>
          <c:w val="0.85891193773192143"/>
          <c:h val="0.7113734976959537"/>
        </c:manualLayout>
      </c:layout>
      <c:barChart>
        <c:barDir val="col"/>
        <c:grouping val="clustered"/>
        <c:varyColors val="0"/>
        <c:ser>
          <c:idx val="0"/>
          <c:order val="0"/>
          <c:spPr>
            <a:solidFill>
              <a:schemeClr val="accent6">
                <a:shade val="76000"/>
              </a:schemeClr>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3-B8A7-4F3D-A28F-C4610F628C19}"/>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2-B8A7-4F3D-A28F-C4610F628C19}"/>
              </c:ext>
            </c:extLst>
          </c:dPt>
          <c:dPt>
            <c:idx val="2"/>
            <c:invertIfNegative val="0"/>
            <c:bubble3D val="0"/>
            <c:spPr>
              <a:solidFill>
                <a:srgbClr val="C00000"/>
              </a:solidFill>
              <a:ln>
                <a:noFill/>
              </a:ln>
              <a:effectLst/>
            </c:spPr>
            <c:extLst>
              <c:ext xmlns:c16="http://schemas.microsoft.com/office/drawing/2014/chart" uri="{C3380CC4-5D6E-409C-BE32-E72D297353CC}">
                <c16:uniqueId val="{00000001-B8A7-4F3D-A28F-C4610F628C19}"/>
              </c:ext>
            </c:extLst>
          </c:dPt>
          <c:dPt>
            <c:idx val="3"/>
            <c:invertIfNegative val="0"/>
            <c:bubble3D val="0"/>
            <c:spPr>
              <a:solidFill>
                <a:srgbClr val="C00000"/>
              </a:solidFill>
              <a:ln>
                <a:noFill/>
              </a:ln>
              <a:effectLst/>
            </c:spPr>
            <c:extLst>
              <c:ext xmlns:c16="http://schemas.microsoft.com/office/drawing/2014/chart" uri="{C3380CC4-5D6E-409C-BE32-E72D297353CC}">
                <c16:uniqueId val="{00000000-B8A7-4F3D-A28F-C4610F628C19}"/>
              </c:ext>
            </c:extLst>
          </c:dPt>
          <c:cat>
            <c:strRef>
              <c:extLst>
                <c:ext xmlns:c15="http://schemas.microsoft.com/office/drawing/2012/chart" uri="{02D57815-91ED-43cb-92C2-25804820EDAC}">
                  <c15:fullRef>
                    <c15:sqref>Resultados!$B$124:$C$127</c15:sqref>
                  </c15:fullRef>
                  <c15:levelRef>
                    <c15:sqref>Resultados!$C$124:$C$127</c15:sqref>
                  </c15:levelRef>
                </c:ext>
              </c:extLst>
              <c:f>Resultados!$C$124:$C$127</c:f>
              <c:strCache>
                <c:ptCount val="4"/>
                <c:pt idx="0">
                  <c:v>Riesgo Bajo - despreciable</c:v>
                </c:pt>
                <c:pt idx="1">
                  <c:v>Riesgo medio</c:v>
                </c:pt>
                <c:pt idx="2">
                  <c:v>Riesgo Alto</c:v>
                </c:pt>
                <c:pt idx="3">
                  <c:v>Riesgo muy alto </c:v>
                </c:pt>
              </c:strCache>
            </c:strRef>
          </c:cat>
          <c:val>
            <c:numRef>
              <c:f>Resultados!$D$124:$D$127</c:f>
              <c:numCache>
                <c:formatCode>General</c:formatCode>
                <c:ptCount val="4"/>
                <c:pt idx="0">
                  <c:v>9</c:v>
                </c:pt>
                <c:pt idx="1">
                  <c:v>5</c:v>
                </c:pt>
                <c:pt idx="2">
                  <c:v>3</c:v>
                </c:pt>
                <c:pt idx="3">
                  <c:v>6</c:v>
                </c:pt>
              </c:numCache>
            </c:numRef>
          </c:val>
          <c:extLst>
            <c:ext xmlns:c16="http://schemas.microsoft.com/office/drawing/2014/chart" uri="{C3380CC4-5D6E-409C-BE32-E72D297353CC}">
              <c16:uniqueId val="{00000000-80DA-4514-BE66-A7E7E18EAB86}"/>
            </c:ext>
          </c:extLst>
        </c:ser>
        <c:dLbls>
          <c:showLegendKey val="0"/>
          <c:showVal val="0"/>
          <c:showCatName val="0"/>
          <c:showSerName val="0"/>
          <c:showPercent val="0"/>
          <c:showBubbleSize val="0"/>
        </c:dLbls>
        <c:gapWidth val="219"/>
        <c:overlap val="-27"/>
        <c:axId val="1992193391"/>
        <c:axId val="1992191471"/>
      </c:barChart>
      <c:lineChart>
        <c:grouping val="standard"/>
        <c:varyColors val="0"/>
        <c:ser>
          <c:idx val="1"/>
          <c:order val="1"/>
          <c:spPr>
            <a:ln w="28575" cap="rnd">
              <a:solidFill>
                <a:schemeClr val="accent6">
                  <a:tint val="77000"/>
                </a:schemeClr>
              </a:solidFill>
              <a:round/>
            </a:ln>
            <a:effectLst/>
          </c:spPr>
          <c:marker>
            <c:symbol val="none"/>
          </c:marker>
          <c:dLbls>
            <c:dLbl>
              <c:idx val="0"/>
              <c:layout>
                <c:manualLayout>
                  <c:x val="-1.8390804597701149E-2"/>
                  <c:y val="-4.49690917164100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6F1-40B0-93FD-F23B671FC1B0}"/>
                </c:ext>
              </c:extLst>
            </c:dLbl>
            <c:dLbl>
              <c:idx val="1"/>
              <c:layout>
                <c:manualLayout>
                  <c:x val="-3.4482758620689696E-2"/>
                  <c:y val="-6.7453637574615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6F1-40B0-93FD-F23B671FC1B0}"/>
                </c:ext>
              </c:extLst>
            </c:dLbl>
            <c:dLbl>
              <c:idx val="2"/>
              <c:layout>
                <c:manualLayout>
                  <c:x val="-4.1379310344827586E-2"/>
                  <c:y val="-5.8459819231333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F1-40B0-93FD-F23B671FC1B0}"/>
                </c:ext>
              </c:extLst>
            </c:dLbl>
            <c:dLbl>
              <c:idx val="3"/>
              <c:layout>
                <c:manualLayout>
                  <c:x val="-2.7586206896551724E-2"/>
                  <c:y val="-5.39629100596920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F1-40B0-93FD-F23B671FC1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Resultados!$B$124:$C$127</c15:sqref>
                  </c15:fullRef>
                  <c15:levelRef>
                    <c15:sqref>Resultados!$C$124:$C$127</c15:sqref>
                  </c15:levelRef>
                </c:ext>
              </c:extLst>
              <c:f>Resultados!$C$124:$C$127</c:f>
              <c:strCache>
                <c:ptCount val="4"/>
                <c:pt idx="0">
                  <c:v>Riesgo Bajo - despreciable</c:v>
                </c:pt>
                <c:pt idx="1">
                  <c:v>Riesgo medio</c:v>
                </c:pt>
                <c:pt idx="2">
                  <c:v>Riesgo Alto</c:v>
                </c:pt>
                <c:pt idx="3">
                  <c:v>Riesgo muy alto </c:v>
                </c:pt>
              </c:strCache>
            </c:strRef>
          </c:cat>
          <c:val>
            <c:numRef>
              <c:f>Resultados!$E$124:$E$127</c:f>
              <c:numCache>
                <c:formatCode>0%</c:formatCode>
                <c:ptCount val="4"/>
                <c:pt idx="0">
                  <c:v>0.39130434782608697</c:v>
                </c:pt>
                <c:pt idx="1">
                  <c:v>0.21739130434782608</c:v>
                </c:pt>
                <c:pt idx="2">
                  <c:v>0.13043478260869565</c:v>
                </c:pt>
                <c:pt idx="3">
                  <c:v>0.2608695652173913</c:v>
                </c:pt>
              </c:numCache>
            </c:numRef>
          </c:val>
          <c:smooth val="0"/>
          <c:extLst>
            <c:ext xmlns:c16="http://schemas.microsoft.com/office/drawing/2014/chart" uri="{C3380CC4-5D6E-409C-BE32-E72D297353CC}">
              <c16:uniqueId val="{00000001-80DA-4514-BE66-A7E7E18EAB86}"/>
            </c:ext>
          </c:extLst>
        </c:ser>
        <c:dLbls>
          <c:showLegendKey val="0"/>
          <c:showVal val="0"/>
          <c:showCatName val="0"/>
          <c:showSerName val="0"/>
          <c:showPercent val="0"/>
          <c:showBubbleSize val="0"/>
        </c:dLbls>
        <c:marker val="1"/>
        <c:smooth val="0"/>
        <c:axId val="1992185231"/>
        <c:axId val="1992174191"/>
      </c:lineChart>
      <c:catAx>
        <c:axId val="1992193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92191471"/>
        <c:crosses val="autoZero"/>
        <c:auto val="1"/>
        <c:lblAlgn val="ctr"/>
        <c:lblOffset val="100"/>
        <c:noMultiLvlLbl val="0"/>
      </c:catAx>
      <c:valAx>
        <c:axId val="199219147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92193391"/>
        <c:crosses val="autoZero"/>
        <c:crossBetween val="between"/>
      </c:valAx>
      <c:valAx>
        <c:axId val="1992174191"/>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92185231"/>
        <c:crosses val="max"/>
        <c:crossBetween val="between"/>
      </c:valAx>
      <c:catAx>
        <c:axId val="1992185231"/>
        <c:scaling>
          <c:orientation val="minMax"/>
        </c:scaling>
        <c:delete val="1"/>
        <c:axPos val="b"/>
        <c:numFmt formatCode="General" sourceLinked="1"/>
        <c:majorTickMark val="none"/>
        <c:minorTickMark val="none"/>
        <c:tickLblPos val="nextTo"/>
        <c:crossAx val="1992174191"/>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Estres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C00000"/>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2-4722-4524-904D-B235626E468C}"/>
              </c:ext>
            </c:extLst>
          </c:dPt>
          <c:cat>
            <c:strRef>
              <c:extLst>
                <c:ext xmlns:c15="http://schemas.microsoft.com/office/drawing/2012/chart" uri="{02D57815-91ED-43cb-92C2-25804820EDAC}">
                  <c15:fullRef>
                    <c15:sqref>Resultados!$B$124:$C$127</c15:sqref>
                  </c15:fullRef>
                  <c15:levelRef>
                    <c15:sqref>Resultados!$C$124:$C$127</c15:sqref>
                  </c15:levelRef>
                </c:ext>
              </c:extLst>
              <c:f>Resultados!$C$124:$C$127</c:f>
              <c:strCache>
                <c:ptCount val="4"/>
                <c:pt idx="0">
                  <c:v>Riesgo Bajo - despreciable</c:v>
                </c:pt>
                <c:pt idx="1">
                  <c:v>Riesgo medio</c:v>
                </c:pt>
                <c:pt idx="2">
                  <c:v>Riesgo Alto</c:v>
                </c:pt>
                <c:pt idx="3">
                  <c:v>Riesgo muy alto </c:v>
                </c:pt>
              </c:strCache>
            </c:strRef>
          </c:cat>
          <c:val>
            <c:numRef>
              <c:f>Resultados!$D$124:$D$127</c:f>
              <c:numCache>
                <c:formatCode>General</c:formatCode>
                <c:ptCount val="4"/>
                <c:pt idx="0">
                  <c:v>9</c:v>
                </c:pt>
                <c:pt idx="1">
                  <c:v>5</c:v>
                </c:pt>
                <c:pt idx="2">
                  <c:v>3</c:v>
                </c:pt>
                <c:pt idx="3">
                  <c:v>6</c:v>
                </c:pt>
              </c:numCache>
            </c:numRef>
          </c:val>
          <c:extLst>
            <c:ext xmlns:c16="http://schemas.microsoft.com/office/drawing/2014/chart" uri="{C3380CC4-5D6E-409C-BE32-E72D297353CC}">
              <c16:uniqueId val="{00000000-4722-4524-904D-B235626E468C}"/>
            </c:ext>
          </c:extLst>
        </c:ser>
        <c:dLbls>
          <c:showLegendKey val="0"/>
          <c:showVal val="0"/>
          <c:showCatName val="0"/>
          <c:showSerName val="0"/>
          <c:showPercent val="0"/>
          <c:showBubbleSize val="0"/>
        </c:dLbls>
        <c:gapWidth val="219"/>
        <c:overlap val="-27"/>
        <c:axId val="186761151"/>
        <c:axId val="186761631"/>
      </c:barChart>
      <c:lineChart>
        <c:grouping val="standard"/>
        <c:varyColors val="0"/>
        <c: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Resultados!$B$124:$C$127</c15:sqref>
                  </c15:fullRef>
                  <c15:levelRef>
                    <c15:sqref>Resultados!$C$124:$C$127</c15:sqref>
                  </c15:levelRef>
                </c:ext>
              </c:extLst>
              <c:f>Resultados!$C$124:$C$127</c:f>
              <c:strCache>
                <c:ptCount val="4"/>
                <c:pt idx="0">
                  <c:v>Riesgo Bajo - despreciable</c:v>
                </c:pt>
                <c:pt idx="1">
                  <c:v>Riesgo medio</c:v>
                </c:pt>
                <c:pt idx="2">
                  <c:v>Riesgo Alto</c:v>
                </c:pt>
                <c:pt idx="3">
                  <c:v>Riesgo muy alto </c:v>
                </c:pt>
              </c:strCache>
            </c:strRef>
          </c:cat>
          <c:val>
            <c:numRef>
              <c:f>Resultados!$E$124:$E$127</c:f>
              <c:numCache>
                <c:formatCode>0%</c:formatCode>
                <c:ptCount val="4"/>
                <c:pt idx="0">
                  <c:v>0.39130434782608697</c:v>
                </c:pt>
                <c:pt idx="1">
                  <c:v>0.21739130434782608</c:v>
                </c:pt>
                <c:pt idx="2">
                  <c:v>0.13043478260869565</c:v>
                </c:pt>
                <c:pt idx="3">
                  <c:v>0.2608695652173913</c:v>
                </c:pt>
              </c:numCache>
            </c:numRef>
          </c:val>
          <c:smooth val="0"/>
          <c:extLst>
            <c:ext xmlns:c16="http://schemas.microsoft.com/office/drawing/2014/chart" uri="{C3380CC4-5D6E-409C-BE32-E72D297353CC}">
              <c16:uniqueId val="{00000001-4722-4524-904D-B235626E468C}"/>
            </c:ext>
          </c:extLst>
        </c:ser>
        <c:dLbls>
          <c:showLegendKey val="0"/>
          <c:showVal val="0"/>
          <c:showCatName val="0"/>
          <c:showSerName val="0"/>
          <c:showPercent val="0"/>
          <c:showBubbleSize val="0"/>
        </c:dLbls>
        <c:marker val="1"/>
        <c:smooth val="0"/>
        <c:axId val="186746751"/>
        <c:axId val="186760191"/>
      </c:lineChart>
      <c:catAx>
        <c:axId val="186761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761631"/>
        <c:crosses val="autoZero"/>
        <c:auto val="1"/>
        <c:lblAlgn val="ctr"/>
        <c:lblOffset val="100"/>
        <c:noMultiLvlLbl val="0"/>
      </c:catAx>
      <c:valAx>
        <c:axId val="18676163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761151"/>
        <c:crosses val="autoZero"/>
        <c:crossBetween val="between"/>
      </c:valAx>
      <c:valAx>
        <c:axId val="186760191"/>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746751"/>
        <c:crosses val="max"/>
        <c:crossBetween val="between"/>
      </c:valAx>
      <c:catAx>
        <c:axId val="186746751"/>
        <c:scaling>
          <c:orientation val="minMax"/>
        </c:scaling>
        <c:delete val="1"/>
        <c:axPos val="b"/>
        <c:numFmt formatCode="General" sourceLinked="1"/>
        <c:majorTickMark val="none"/>
        <c:minorTickMark val="none"/>
        <c:tickLblPos val="nextTo"/>
        <c:crossAx val="186760191"/>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spc="0" baseline="0">
                <a:solidFill>
                  <a:srgbClr val="FF0000"/>
                </a:solidFill>
                <a:latin typeface="+mn-lt"/>
                <a:ea typeface="+mn-ea"/>
                <a:cs typeface="+mn-cs"/>
              </a:defRPr>
            </a:pPr>
            <a:r>
              <a:rPr lang="es-CO" sz="1600" b="1">
                <a:solidFill>
                  <a:srgbClr val="FF0000"/>
                </a:solidFill>
              </a:rPr>
              <a:t>Antiguedad</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FF0000"/>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Resultados!$B$3:$C$5</c:f>
              <c:multiLvlStrCache>
                <c:ptCount val="3"/>
                <c:lvl>
                  <c:pt idx="0">
                    <c:v>Inferior a un año</c:v>
                  </c:pt>
                  <c:pt idx="1">
                    <c:v>Uno a cinco años </c:v>
                  </c:pt>
                  <c:pt idx="2">
                    <c:v>Mayor a 5 años </c:v>
                  </c:pt>
                </c:lvl>
                <c:lvl>
                  <c:pt idx="0">
                    <c:v>Antigüedad en el cargo</c:v>
                  </c:pt>
                </c:lvl>
              </c:multiLvlStrCache>
            </c:multiLvlStrRef>
          </c:cat>
          <c:val>
            <c:numRef>
              <c:f>Resultados!$D$3:$D$5</c:f>
              <c:numCache>
                <c:formatCode>General</c:formatCode>
                <c:ptCount val="3"/>
                <c:pt idx="0">
                  <c:v>7</c:v>
                </c:pt>
                <c:pt idx="1">
                  <c:v>13</c:v>
                </c:pt>
                <c:pt idx="2">
                  <c:v>3</c:v>
                </c:pt>
              </c:numCache>
            </c:numRef>
          </c:val>
          <c:extLst>
            <c:ext xmlns:c16="http://schemas.microsoft.com/office/drawing/2014/chart" uri="{C3380CC4-5D6E-409C-BE32-E72D297353CC}">
              <c16:uniqueId val="{00000000-ECA0-41D0-8077-C76476A62C8D}"/>
            </c:ext>
          </c:extLst>
        </c:ser>
        <c:dLbls>
          <c:showLegendKey val="0"/>
          <c:showVal val="0"/>
          <c:showCatName val="0"/>
          <c:showSerName val="0"/>
          <c:showPercent val="0"/>
          <c:showBubbleSize val="0"/>
        </c:dLbls>
        <c:gapWidth val="219"/>
        <c:overlap val="-27"/>
        <c:axId val="152274016"/>
        <c:axId val="152275936"/>
      </c:barChart>
      <c:catAx>
        <c:axId val="1522740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275936"/>
        <c:crosses val="autoZero"/>
        <c:auto val="1"/>
        <c:lblAlgn val="ctr"/>
        <c:lblOffset val="100"/>
        <c:noMultiLvlLbl val="0"/>
      </c:catAx>
      <c:valAx>
        <c:axId val="152275936"/>
        <c:scaling>
          <c:orientation val="minMax"/>
        </c:scaling>
        <c:delete val="1"/>
        <c:axPos val="l"/>
        <c:numFmt formatCode="General" sourceLinked="1"/>
        <c:majorTickMark val="out"/>
        <c:minorTickMark val="none"/>
        <c:tickLblPos val="nextTo"/>
        <c:crossAx val="1522740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spc="0" baseline="0">
                <a:solidFill>
                  <a:srgbClr val="FF0000"/>
                </a:solidFill>
                <a:latin typeface="+mn-lt"/>
                <a:ea typeface="+mn-ea"/>
                <a:cs typeface="+mn-cs"/>
              </a:defRPr>
            </a:pPr>
            <a:r>
              <a:rPr lang="es-CO" sz="1600" b="1">
                <a:solidFill>
                  <a:srgbClr val="FF0000"/>
                </a:solidFill>
              </a:rPr>
              <a:t>Ingresos</a:t>
            </a:r>
            <a:r>
              <a:rPr lang="es-CO" sz="1600" b="1" baseline="0">
                <a:solidFill>
                  <a:srgbClr val="FF0000"/>
                </a:solidFill>
              </a:rPr>
              <a:t> Mensuales </a:t>
            </a:r>
            <a:endParaRPr lang="es-CO" sz="1600" b="1">
              <a:solidFill>
                <a:srgbClr val="FF0000"/>
              </a:solidFill>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FF0000"/>
              </a:solidFill>
              <a:latin typeface="+mn-lt"/>
              <a:ea typeface="+mn-ea"/>
              <a:cs typeface="+mn-cs"/>
            </a:defRPr>
          </a:pPr>
          <a:endParaRPr lang="es-CO"/>
        </a:p>
      </c:txPr>
    </c:title>
    <c:autoTitleDeleted val="0"/>
    <c:plotArea>
      <c:layout>
        <c:manualLayout>
          <c:layoutTarget val="inner"/>
          <c:xMode val="edge"/>
          <c:yMode val="edge"/>
          <c:x val="3.3333333333333333E-2"/>
          <c:y val="0.18300925925925926"/>
          <c:w val="0.93888888888888888"/>
          <c:h val="0.53057123067949841"/>
        </c:manualLayout>
      </c:layout>
      <c:barChart>
        <c:barDir val="col"/>
        <c:grouping val="clustered"/>
        <c:varyColors val="0"/>
        <c:ser>
          <c:idx val="0"/>
          <c:order val="0"/>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Resultados!$B$24:$C$27</c:f>
              <c:multiLvlStrCache>
                <c:ptCount val="4"/>
                <c:lvl>
                  <c:pt idx="0">
                    <c:v>Igual a un 1 SMLMV y menos de dos</c:v>
                  </c:pt>
                  <c:pt idx="1">
                    <c:v>Entre 2 y 3 SMLMV</c:v>
                  </c:pt>
                  <c:pt idx="2">
                    <c:v>De 4 a 5 SMLMV</c:v>
                  </c:pt>
                  <c:pt idx="3">
                    <c:v>Mas de 6 SMLMV</c:v>
                  </c:pt>
                </c:lvl>
                <c:lvl>
                  <c:pt idx="0">
                    <c:v>Ingresos 
Mensuales</c:v>
                  </c:pt>
                </c:lvl>
              </c:multiLvlStrCache>
            </c:multiLvlStrRef>
          </c:cat>
          <c:val>
            <c:numRef>
              <c:f>Resultados!$D$24:$D$27</c:f>
              <c:numCache>
                <c:formatCode>General</c:formatCode>
                <c:ptCount val="4"/>
                <c:pt idx="0">
                  <c:v>5</c:v>
                </c:pt>
                <c:pt idx="1">
                  <c:v>16</c:v>
                </c:pt>
                <c:pt idx="2">
                  <c:v>2</c:v>
                </c:pt>
                <c:pt idx="3">
                  <c:v>0</c:v>
                </c:pt>
              </c:numCache>
            </c:numRef>
          </c:val>
          <c:extLst>
            <c:ext xmlns:c16="http://schemas.microsoft.com/office/drawing/2014/chart" uri="{C3380CC4-5D6E-409C-BE32-E72D297353CC}">
              <c16:uniqueId val="{00000000-02F0-4C6C-B3E6-F4CCCB598EB8}"/>
            </c:ext>
          </c:extLst>
        </c:ser>
        <c:dLbls>
          <c:showLegendKey val="0"/>
          <c:showVal val="0"/>
          <c:showCatName val="0"/>
          <c:showSerName val="0"/>
          <c:showPercent val="0"/>
          <c:showBubbleSize val="0"/>
        </c:dLbls>
        <c:gapWidth val="219"/>
        <c:overlap val="-27"/>
        <c:axId val="161670576"/>
        <c:axId val="161657136"/>
      </c:barChart>
      <c:catAx>
        <c:axId val="16167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1657136"/>
        <c:crosses val="autoZero"/>
        <c:auto val="1"/>
        <c:lblAlgn val="ctr"/>
        <c:lblOffset val="100"/>
        <c:noMultiLvlLbl val="0"/>
      </c:catAx>
      <c:valAx>
        <c:axId val="161657136"/>
        <c:scaling>
          <c:orientation val="minMax"/>
        </c:scaling>
        <c:delete val="1"/>
        <c:axPos val="l"/>
        <c:numFmt formatCode="General" sourceLinked="1"/>
        <c:majorTickMark val="none"/>
        <c:minorTickMark val="none"/>
        <c:tickLblPos val="nextTo"/>
        <c:crossAx val="1616705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cap="none" spc="50" normalizeH="0" baseline="0">
                <a:solidFill>
                  <a:srgbClr val="FF0000"/>
                </a:solidFill>
                <a:latin typeface="+mj-lt"/>
                <a:ea typeface="+mj-ea"/>
                <a:cs typeface="+mj-cs"/>
              </a:defRPr>
            </a:pPr>
            <a:r>
              <a:rPr lang="en-US" b="1">
                <a:solidFill>
                  <a:srgbClr val="FF0000"/>
                </a:solidFill>
              </a:rPr>
              <a:t>Estilos de vida</a:t>
            </a:r>
          </a:p>
        </c:rich>
      </c:tx>
      <c:layout>
        <c:manualLayout>
          <c:xMode val="edge"/>
          <c:yMode val="edge"/>
          <c:x val="0.30504772543570463"/>
          <c:y val="7.4486851563936668E-2"/>
        </c:manualLayout>
      </c:layout>
      <c:overlay val="0"/>
      <c:spPr>
        <a:noFill/>
        <a:ln>
          <a:noFill/>
        </a:ln>
        <a:effectLst/>
      </c:spPr>
      <c:txPr>
        <a:bodyPr rot="0" spcFirstLastPara="1" vertOverflow="ellipsis" vert="horz" wrap="square" anchor="ctr" anchorCtr="1"/>
        <a:lstStyle/>
        <a:p>
          <a:pPr>
            <a:defRPr sz="1600" b="1" i="0" u="none" strike="noStrike" kern="1200" cap="none" spc="50" normalizeH="0" baseline="0">
              <a:solidFill>
                <a:srgbClr val="FF0000"/>
              </a:solidFill>
              <a:latin typeface="+mj-lt"/>
              <a:ea typeface="+mj-ea"/>
              <a:cs typeface="+mj-cs"/>
            </a:defRPr>
          </a:pPr>
          <a:endParaRPr lang="es-CO"/>
        </a:p>
      </c:txPr>
    </c:title>
    <c:autoTitleDeleted val="0"/>
    <c:plotArea>
      <c:layout/>
      <c:barChart>
        <c:barDir val="col"/>
        <c:grouping val="clustered"/>
        <c:varyColors val="0"/>
        <c:ser>
          <c:idx val="0"/>
          <c:order val="0"/>
          <c:spPr>
            <a:solidFill>
              <a:srgbClr val="C00000"/>
            </a:solidFill>
            <a:ln>
              <a:noFill/>
            </a:ln>
            <a:effectLst/>
          </c:spPr>
          <c:invertIfNegative val="0"/>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1-9C17-47A9-B016-C61A29F56A7D}"/>
              </c:ext>
            </c:extLst>
          </c:dPt>
          <c:dPt>
            <c:idx val="3"/>
            <c:invertIfNegative val="0"/>
            <c:bubble3D val="0"/>
            <c:spPr>
              <a:solidFill>
                <a:schemeClr val="accent6">
                  <a:lumMod val="75000"/>
                </a:schemeClr>
              </a:solidFill>
              <a:ln>
                <a:noFill/>
              </a:ln>
              <a:effectLst/>
            </c:spPr>
            <c:extLst>
              <c:ext xmlns:c16="http://schemas.microsoft.com/office/drawing/2014/chart" uri="{C3380CC4-5D6E-409C-BE32-E72D297353CC}">
                <c16:uniqueId val="{00000002-9C17-47A9-B016-C61A29F56A7D}"/>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3-9C17-47A9-B016-C61A29F56A7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(Resultados!$B$29:$C$30,Resultados!$B$32:$C$33,Resultados!$B$35:$C$37)</c:f>
              <c:multiLvlStrCache>
                <c:ptCount val="7"/>
                <c:lvl>
                  <c:pt idx="0">
                    <c:v>Si</c:v>
                  </c:pt>
                  <c:pt idx="1">
                    <c:v>No</c:v>
                  </c:pt>
                  <c:pt idx="2">
                    <c:v>Si</c:v>
                  </c:pt>
                  <c:pt idx="3">
                    <c:v>No</c:v>
                  </c:pt>
                  <c:pt idx="4">
                    <c:v>&lt;=47</c:v>
                  </c:pt>
                  <c:pt idx="5">
                    <c:v>48 a 52</c:v>
                  </c:pt>
                  <c:pt idx="6">
                    <c:v>&gt;=53</c:v>
                  </c:pt>
                </c:lvl>
                <c:lvl>
                  <c:pt idx="0">
                    <c:v>Usted fuma</c:v>
                  </c:pt>
                  <c:pt idx="2">
                    <c:v>Usted consume licor</c:v>
                  </c:pt>
                  <c:pt idx="4">
                    <c:v>Cantidad de horas semanales</c:v>
                  </c:pt>
                </c:lvl>
              </c:multiLvlStrCache>
            </c:multiLvlStrRef>
          </c:cat>
          <c:val>
            <c:numRef>
              <c:f>(Resultados!$D$29:$D$30,Resultados!$D$32:$D$33,Resultados!$D$35:$D$37)</c:f>
              <c:numCache>
                <c:formatCode>General</c:formatCode>
                <c:ptCount val="7"/>
                <c:pt idx="0">
                  <c:v>9</c:v>
                </c:pt>
                <c:pt idx="1">
                  <c:v>14</c:v>
                </c:pt>
                <c:pt idx="2">
                  <c:v>11</c:v>
                </c:pt>
                <c:pt idx="3">
                  <c:v>12</c:v>
                </c:pt>
                <c:pt idx="4">
                  <c:v>19</c:v>
                </c:pt>
                <c:pt idx="5">
                  <c:v>0</c:v>
                </c:pt>
                <c:pt idx="6">
                  <c:v>3</c:v>
                </c:pt>
              </c:numCache>
            </c:numRef>
          </c:val>
          <c:extLst>
            <c:ext xmlns:c16="http://schemas.microsoft.com/office/drawing/2014/chart" uri="{C3380CC4-5D6E-409C-BE32-E72D297353CC}">
              <c16:uniqueId val="{00000000-09A2-429B-BF90-C5166FA8A7A7}"/>
            </c:ext>
          </c:extLst>
        </c:ser>
        <c:dLbls>
          <c:dLblPos val="outEnd"/>
          <c:showLegendKey val="0"/>
          <c:showVal val="1"/>
          <c:showCatName val="0"/>
          <c:showSerName val="0"/>
          <c:showPercent val="0"/>
          <c:showBubbleSize val="0"/>
        </c:dLbls>
        <c:gapWidth val="80"/>
        <c:overlap val="25"/>
        <c:axId val="310894143"/>
        <c:axId val="310894975"/>
      </c:barChart>
      <c:catAx>
        <c:axId val="310894143"/>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CO"/>
          </a:p>
        </c:txPr>
        <c:crossAx val="310894975"/>
        <c:crosses val="autoZero"/>
        <c:auto val="1"/>
        <c:lblAlgn val="ctr"/>
        <c:lblOffset val="100"/>
        <c:noMultiLvlLbl val="0"/>
      </c:catAx>
      <c:valAx>
        <c:axId val="310894975"/>
        <c:scaling>
          <c:orientation val="minMax"/>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310894143"/>
        <c:crosses val="autoZero"/>
        <c:crossBetween val="between"/>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cap="none" spc="50" normalizeH="0" baseline="0">
                <a:solidFill>
                  <a:srgbClr val="FF0000"/>
                </a:solidFill>
                <a:latin typeface="+mj-lt"/>
                <a:ea typeface="+mj-ea"/>
                <a:cs typeface="+mj-cs"/>
              </a:defRPr>
            </a:pPr>
            <a:r>
              <a:rPr lang="en-US" b="1">
                <a:solidFill>
                  <a:srgbClr val="FF0000"/>
                </a:solidFill>
              </a:rPr>
              <a:t>Enfermedades</a:t>
            </a:r>
            <a:r>
              <a:rPr lang="en-US" b="1" baseline="0">
                <a:solidFill>
                  <a:srgbClr val="FF0000"/>
                </a:solidFill>
              </a:rPr>
              <a:t> Medicas</a:t>
            </a:r>
            <a:endParaRPr lang="en-US" b="1">
              <a:solidFill>
                <a:srgbClr val="FF0000"/>
              </a:solidFill>
            </a:endParaRPr>
          </a:p>
        </c:rich>
      </c:tx>
      <c:layout>
        <c:manualLayout>
          <c:xMode val="edge"/>
          <c:yMode val="edge"/>
          <c:x val="0.29351377952755908"/>
          <c:y val="2.7777777777777776E-2"/>
        </c:manualLayout>
      </c:layout>
      <c:overlay val="0"/>
      <c:spPr>
        <a:noFill/>
        <a:ln>
          <a:noFill/>
        </a:ln>
        <a:effectLst/>
      </c:spPr>
      <c:txPr>
        <a:bodyPr rot="0" spcFirstLastPara="1" vertOverflow="ellipsis" vert="horz" wrap="square" anchor="ctr" anchorCtr="1"/>
        <a:lstStyle/>
        <a:p>
          <a:pPr>
            <a:defRPr sz="1600" b="1" i="0" u="none" strike="noStrike" kern="1200" cap="none" spc="50" normalizeH="0" baseline="0">
              <a:solidFill>
                <a:srgbClr val="FF0000"/>
              </a:solidFill>
              <a:latin typeface="+mj-lt"/>
              <a:ea typeface="+mj-ea"/>
              <a:cs typeface="+mj-cs"/>
            </a:defRPr>
          </a:pPr>
          <a:endParaRPr lang="es-CO"/>
        </a:p>
      </c:txPr>
    </c:title>
    <c:autoTitleDeleted val="0"/>
    <c:plotArea>
      <c:layout/>
      <c:barChart>
        <c:barDir val="col"/>
        <c:grouping val="clustered"/>
        <c:varyColors val="0"/>
        <c:ser>
          <c:idx val="0"/>
          <c:order val="0"/>
          <c:spPr>
            <a:solidFill>
              <a:schemeClr val="accent1">
                <a:lumMod val="75000"/>
              </a:schemeClr>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A421-48CF-AE0E-93144C15154C}"/>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A-D742-48E2-A1D4-B441BE439E54}"/>
              </c:ext>
            </c:extLst>
          </c:dPt>
          <c:dPt>
            <c:idx val="2"/>
            <c:invertIfNegative val="0"/>
            <c:bubble3D val="0"/>
            <c:spPr>
              <a:solidFill>
                <a:srgbClr val="C00000"/>
              </a:solidFill>
              <a:ln>
                <a:noFill/>
              </a:ln>
              <a:effectLst/>
            </c:spPr>
            <c:extLst>
              <c:ext xmlns:c16="http://schemas.microsoft.com/office/drawing/2014/chart" uri="{C3380CC4-5D6E-409C-BE32-E72D297353CC}">
                <c16:uniqueId val="{00000002-A421-48CF-AE0E-93144C15154C}"/>
              </c:ext>
            </c:extLst>
          </c:dPt>
          <c:dPt>
            <c:idx val="3"/>
            <c:invertIfNegative val="0"/>
            <c:bubble3D val="0"/>
            <c:spPr>
              <a:solidFill>
                <a:srgbClr val="C00000"/>
              </a:solidFill>
              <a:ln>
                <a:noFill/>
              </a:ln>
              <a:effectLst/>
            </c:spPr>
            <c:extLst>
              <c:ext xmlns:c16="http://schemas.microsoft.com/office/drawing/2014/chart" uri="{C3380CC4-5D6E-409C-BE32-E72D297353CC}">
                <c16:uniqueId val="{00000003-A421-48CF-AE0E-93144C15154C}"/>
              </c:ext>
            </c:extLst>
          </c:dPt>
          <c:dPt>
            <c:idx val="4"/>
            <c:invertIfNegative val="0"/>
            <c:bubble3D val="0"/>
            <c:spPr>
              <a:solidFill>
                <a:srgbClr val="C00000"/>
              </a:solidFill>
              <a:ln>
                <a:noFill/>
              </a:ln>
              <a:effectLst/>
            </c:spPr>
            <c:extLst>
              <c:ext xmlns:c16="http://schemas.microsoft.com/office/drawing/2014/chart" uri="{C3380CC4-5D6E-409C-BE32-E72D297353CC}">
                <c16:uniqueId val="{00000004-A421-48CF-AE0E-93144C15154C}"/>
              </c:ext>
            </c:extLst>
          </c:dPt>
          <c:dPt>
            <c:idx val="5"/>
            <c:invertIfNegative val="0"/>
            <c:bubble3D val="0"/>
            <c:spPr>
              <a:solidFill>
                <a:srgbClr val="C00000"/>
              </a:solidFill>
              <a:ln>
                <a:noFill/>
              </a:ln>
              <a:effectLst/>
            </c:spPr>
            <c:extLst>
              <c:ext xmlns:c16="http://schemas.microsoft.com/office/drawing/2014/chart" uri="{C3380CC4-5D6E-409C-BE32-E72D297353CC}">
                <c16:uniqueId val="{00000005-A421-48CF-AE0E-93144C15154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(Resultados!$B$39:$C$40,Resultados!$B$42:$C$46)</c:f>
              <c:multiLvlStrCache>
                <c:ptCount val="7"/>
                <c:lvl>
                  <c:pt idx="0">
                    <c:v>Si</c:v>
                  </c:pt>
                  <c:pt idx="1">
                    <c:v>No</c:v>
                  </c:pt>
                  <c:pt idx="2">
                    <c:v>HTA</c:v>
                  </c:pt>
                  <c:pt idx="3">
                    <c:v>Estrés</c:v>
                  </c:pt>
                  <c:pt idx="4">
                    <c:v>DME</c:v>
                  </c:pt>
                  <c:pt idx="5">
                    <c:v>Dolor de cabeza</c:v>
                  </c:pt>
                  <c:pt idx="6">
                    <c:v>Ansiedad</c:v>
                  </c:pt>
                </c:lvl>
                <c:lvl>
                  <c:pt idx="0">
                    <c:v>Enfermedad Medica diagnosticada</c:v>
                  </c:pt>
                  <c:pt idx="2">
                    <c:v>Enfermedad Medica diagnosticada</c:v>
                  </c:pt>
                </c:lvl>
              </c:multiLvlStrCache>
            </c:multiLvlStrRef>
          </c:cat>
          <c:val>
            <c:numRef>
              <c:f>(Resultados!$D$39:$D$40,Resultados!$D$42:$D$46)</c:f>
              <c:numCache>
                <c:formatCode>General</c:formatCode>
                <c:ptCount val="7"/>
                <c:pt idx="0">
                  <c:v>9</c:v>
                </c:pt>
                <c:pt idx="1">
                  <c:v>14</c:v>
                </c:pt>
                <c:pt idx="2">
                  <c:v>5</c:v>
                </c:pt>
                <c:pt idx="3">
                  <c:v>1</c:v>
                </c:pt>
                <c:pt idx="4">
                  <c:v>2</c:v>
                </c:pt>
                <c:pt idx="5">
                  <c:v>2</c:v>
                </c:pt>
                <c:pt idx="6">
                  <c:v>0</c:v>
                </c:pt>
              </c:numCache>
            </c:numRef>
          </c:val>
          <c:extLst>
            <c:ext xmlns:c16="http://schemas.microsoft.com/office/drawing/2014/chart" uri="{C3380CC4-5D6E-409C-BE32-E72D297353CC}">
              <c16:uniqueId val="{00000000-C69C-4D1B-8777-B744614697C3}"/>
            </c:ext>
          </c:extLst>
        </c:ser>
        <c:dLbls>
          <c:dLblPos val="outEnd"/>
          <c:showLegendKey val="0"/>
          <c:showVal val="1"/>
          <c:showCatName val="0"/>
          <c:showSerName val="0"/>
          <c:showPercent val="0"/>
          <c:showBubbleSize val="0"/>
        </c:dLbls>
        <c:gapWidth val="80"/>
        <c:overlap val="25"/>
        <c:axId val="310894143"/>
        <c:axId val="310894975"/>
      </c:barChart>
      <c:catAx>
        <c:axId val="310894143"/>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CO"/>
          </a:p>
        </c:txPr>
        <c:crossAx val="310894975"/>
        <c:crosses val="autoZero"/>
        <c:auto val="1"/>
        <c:lblAlgn val="ctr"/>
        <c:lblOffset val="100"/>
        <c:noMultiLvlLbl val="0"/>
      </c:catAx>
      <c:valAx>
        <c:axId val="310894975"/>
        <c:scaling>
          <c:orientation val="minMax"/>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310894143"/>
        <c:crosses val="autoZero"/>
        <c:crossBetween val="between"/>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_xlchart.v2.3</cx:f>
      </cx:strDim>
      <cx:numDim type="val">
        <cx:f>_xlchart.v2.4</cx:f>
      </cx:numDim>
    </cx:data>
    <cx:data id="1">
      <cx:strDim type="cat">
        <cx:f>_xlchart.v2.3</cx:f>
      </cx:strDim>
      <cx:numDim type="val">
        <cx:f>_xlchart.v2.5</cx:f>
      </cx:numDim>
    </cx:data>
  </cx:chartData>
  <cx:chart>
    <cx:title pos="t" align="ctr" overlay="0">
      <cx:tx>
        <cx:txData>
          <cx:v>Riesgo Intralaboral</cx:v>
        </cx:txData>
      </cx:tx>
      <cx:txPr>
        <a:bodyPr spcFirstLastPara="1" vertOverflow="ellipsis" horzOverflow="overflow" wrap="square" lIns="0" tIns="0" rIns="0" bIns="0" anchor="ctr" anchorCtr="1"/>
        <a:lstStyle/>
        <a:p>
          <a:pPr algn="ctr" rtl="0">
            <a:defRPr sz="1700">
              <a:solidFill>
                <a:srgbClr val="FF0000"/>
              </a:solidFill>
            </a:defRPr>
          </a:pPr>
          <a:r>
            <a:rPr lang="es-ES" sz="1700" b="0" i="0" u="none" strike="noStrike" baseline="0">
              <a:solidFill>
                <a:srgbClr val="FF0000"/>
              </a:solidFill>
              <a:latin typeface="Calibri" panose="020F0502020204030204"/>
            </a:rPr>
            <a:t>Riesgo Intralaboral</a:t>
          </a:r>
        </a:p>
      </cx:txPr>
    </cx:title>
    <cx:plotArea>
      <cx:plotAreaRegion>
        <cx:plotSurface>
          <cx:spPr>
            <a:ln>
              <a:noFill/>
            </a:ln>
          </cx:spPr>
        </cx:plotSurface>
        <cx:series layoutId="funnel" uniqueId="{8C46A27E-3B21-4CB6-87E0-70E337DA49AD}" formatIdx="0">
          <cx:dataPt idx="0">
            <cx:spPr>
              <a:solidFill>
                <a:srgbClr val="70AD47">
                  <a:lumMod val="75000"/>
                </a:srgbClr>
              </a:solidFill>
            </cx:spPr>
          </cx:dataPt>
          <cx:dataPt idx="2">
            <cx:spPr>
              <a:solidFill>
                <a:srgbClr val="C00000"/>
              </a:solidFill>
            </cx:spPr>
          </cx:dataPt>
          <cx:dataPt idx="3">
            <cx:spPr>
              <a:solidFill>
                <a:srgbClr val="C00000"/>
              </a:solidFill>
            </cx:spPr>
          </cx:dataPt>
          <cx:dataId val="0"/>
        </cx:series>
        <cx:series layoutId="funnel" hidden="1" uniqueId="{564B53A2-5DCE-4178-908E-2C66FD1B9E6C}" formatIdx="1">
          <cx:dataId val="1"/>
        </cx:series>
      </cx:plotAreaRegion>
      <cx:axis id="0">
        <cx:catScaling gapWidth="0.0599999987"/>
        <cx:tickLabels/>
      </cx:axis>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data id="1">
      <cx:strDim type="cat">
        <cx:f>_xlchart.v2.0</cx:f>
      </cx:strDim>
      <cx:numDim type="val">
        <cx:f>_xlchart.v2.2</cx:f>
      </cx:numDim>
    </cx:data>
  </cx:chartData>
  <cx:chart>
    <cx:title pos="t" align="ctr" overlay="0">
      <cx:tx>
        <cx:txData>
          <cx:v>Riesgo Extralaboral</cx:v>
        </cx:txData>
      </cx:tx>
      <cx:txPr>
        <a:bodyPr spcFirstLastPara="1" vertOverflow="ellipsis" horzOverflow="overflow" wrap="square" lIns="0" tIns="0" rIns="0" bIns="0" anchor="ctr" anchorCtr="1"/>
        <a:lstStyle/>
        <a:p>
          <a:pPr algn="ctr" rtl="0">
            <a:defRPr>
              <a:solidFill>
                <a:srgbClr val="FF0000"/>
              </a:solidFill>
            </a:defRPr>
          </a:pPr>
          <a:r>
            <a:rPr lang="es-ES" sz="1400" b="0" i="0" u="none" strike="noStrike" baseline="0">
              <a:solidFill>
                <a:srgbClr val="FF0000"/>
              </a:solidFill>
              <a:latin typeface="Calibri" panose="020F0502020204030204"/>
            </a:rPr>
            <a:t>Riesgo Extralaboral</a:t>
          </a:r>
        </a:p>
      </cx:txPr>
    </cx:title>
    <cx:plotArea>
      <cx:plotAreaRegion>
        <cx:plotSurface>
          <cx:spPr>
            <a:ln>
              <a:noFill/>
            </a:ln>
          </cx:spPr>
        </cx:plotSurface>
        <cx:series layoutId="funnel" uniqueId="{DAD45963-EE40-4600-9B91-D9C8707F6145}" formatIdx="0">
          <cx:dataPt idx="0">
            <cx:spPr>
              <a:solidFill>
                <a:srgbClr val="70AD47">
                  <a:lumMod val="75000"/>
                </a:srgbClr>
              </a:solidFill>
            </cx:spPr>
          </cx:dataPt>
          <cx:dataPt idx="1">
            <cx:spPr>
              <a:solidFill>
                <a:srgbClr val="70AD47">
                  <a:lumMod val="75000"/>
                </a:srgbClr>
              </a:solidFill>
            </cx:spPr>
          </cx:dataPt>
          <cx:dataPt idx="2">
            <cx:spPr>
              <a:solidFill>
                <a:srgbClr val="C00000"/>
              </a:solidFill>
            </cx:spPr>
          </cx:dataPt>
          <cx:dataPt idx="3">
            <cx:spPr>
              <a:solidFill>
                <a:srgbClr val="C00000"/>
              </a:solidFill>
            </cx:spPr>
          </cx:dataPt>
          <cx:dataId val="0"/>
        </cx:series>
        <cx:series layoutId="funnel" hidden="1" uniqueId="{171A4749-CF6F-45E9-AF6C-591F2101E9B5}" formatIdx="1">
          <cx:dataId val="1"/>
        </cx:series>
      </cx:plotAreaRegion>
      <cx:axis id="0">
        <cx:catScaling gapWidth="0.0599999987"/>
        <cx:tickLabels/>
      </cx:axis>
    </cx:plotArea>
  </cx:chart>
  <cx:spPr>
    <a:ln>
      <a:noFill/>
    </a:ln>
  </cx:spPr>
</cx: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5">
  <a:schemeClr val="accent5"/>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6">
  <a:schemeClr val="accent6"/>
</cs:colorStyle>
</file>

<file path=xl/charts/colors7.xml><?xml version="1.0" encoding="utf-8"?>
<cs:colorStyle xmlns:cs="http://schemas.microsoft.com/office/drawing/2012/chartStyle" xmlns:a="http://schemas.openxmlformats.org/drawingml/2006/main" meth="withinLinearReversed" id="26">
  <a:schemeClr val="accent6"/>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image" Target="../media/image5.jpeg"/><Relationship Id="rId3" Type="http://schemas.openxmlformats.org/officeDocument/2006/relationships/chart" Target="../charts/chart8.xml"/><Relationship Id="rId7" Type="http://schemas.microsoft.com/office/2014/relationships/chartEx" Target="../charts/chartEx2.xml"/><Relationship Id="rId12" Type="http://schemas.openxmlformats.org/officeDocument/2006/relationships/image" Target="../media/image4.jpeg"/><Relationship Id="rId2" Type="http://schemas.openxmlformats.org/officeDocument/2006/relationships/chart" Target="../charts/chart7.xml"/><Relationship Id="rId16" Type="http://schemas.openxmlformats.org/officeDocument/2006/relationships/image" Target="../media/image8.jpeg"/><Relationship Id="rId1" Type="http://schemas.openxmlformats.org/officeDocument/2006/relationships/chart" Target="../charts/chart6.xml"/><Relationship Id="rId6" Type="http://schemas.openxmlformats.org/officeDocument/2006/relationships/chart" Target="../charts/chart10.xml"/><Relationship Id="rId11" Type="http://schemas.openxmlformats.org/officeDocument/2006/relationships/image" Target="../media/image3.jpeg"/><Relationship Id="rId5" Type="http://schemas.microsoft.com/office/2014/relationships/chartEx" Target="../charts/chartEx1.xml"/><Relationship Id="rId15" Type="http://schemas.openxmlformats.org/officeDocument/2006/relationships/image" Target="../media/image7.jpeg"/><Relationship Id="rId10" Type="http://schemas.openxmlformats.org/officeDocument/2006/relationships/image" Target="../media/image2.png"/><Relationship Id="rId4" Type="http://schemas.openxmlformats.org/officeDocument/2006/relationships/chart" Target="../charts/chart9.xml"/><Relationship Id="rId9" Type="http://schemas.openxmlformats.org/officeDocument/2006/relationships/chart" Target="../charts/chart12.xml"/><Relationship Id="rId1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5</xdr:col>
      <xdr:colOff>749672</xdr:colOff>
      <xdr:row>0</xdr:row>
      <xdr:rowOff>672353</xdr:rowOff>
    </xdr:from>
    <xdr:to>
      <xdr:col>11</xdr:col>
      <xdr:colOff>721098</xdr:colOff>
      <xdr:row>18</xdr:row>
      <xdr:rowOff>190500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3360</xdr:colOff>
      <xdr:row>20</xdr:row>
      <xdr:rowOff>168088</xdr:rowOff>
    </xdr:from>
    <xdr:to>
      <xdr:col>13</xdr:col>
      <xdr:colOff>168088</xdr:colOff>
      <xdr:row>35</xdr:row>
      <xdr:rowOff>168088</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333375</xdr:colOff>
      <xdr:row>39</xdr:row>
      <xdr:rowOff>104775</xdr:rowOff>
    </xdr:from>
    <xdr:to>
      <xdr:col>11</xdr:col>
      <xdr:colOff>428625</xdr:colOff>
      <xdr:row>55</xdr:row>
      <xdr:rowOff>157163</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2241</xdr:colOff>
      <xdr:row>96</xdr:row>
      <xdr:rowOff>155202</xdr:rowOff>
    </xdr:from>
    <xdr:to>
      <xdr:col>12</xdr:col>
      <xdr:colOff>59391</xdr:colOff>
      <xdr:row>111</xdr:row>
      <xdr:rowOff>80403</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694764</xdr:colOff>
      <xdr:row>115</xdr:row>
      <xdr:rowOff>22412</xdr:rowOff>
    </xdr:from>
    <xdr:to>
      <xdr:col>12</xdr:col>
      <xdr:colOff>347382</xdr:colOff>
      <xdr:row>131</xdr:row>
      <xdr:rowOff>26894</xdr:rowOff>
    </xdr:to>
    <xdr:graphicFrame macro="">
      <xdr:nvGraphicFramePr>
        <xdr:cNvPr id="6" name="Gráfico 5">
          <a:extLst>
            <a:ext uri="{FF2B5EF4-FFF2-40B4-BE49-F238E27FC236}">
              <a16:creationId xmlns:a16="http://schemas.microsoft.com/office/drawing/2014/main" id="{25E9BEB4-31D7-539E-F279-C93E253466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0.3069</cdr:x>
      <cdr:y>0</cdr:y>
    </cdr:from>
    <cdr:to>
      <cdr:x>0.64458</cdr:x>
      <cdr:y>0.12736</cdr:y>
    </cdr:to>
    <cdr:pic>
      <cdr:nvPicPr>
        <cdr:cNvPr id="2" name="chart">
          <a:extLst xmlns:a="http://schemas.openxmlformats.org/drawingml/2006/main">
            <a:ext uri="{FF2B5EF4-FFF2-40B4-BE49-F238E27FC236}">
              <a16:creationId xmlns:a16="http://schemas.microsoft.com/office/drawing/2014/main" id="{FC946B7E-13DF-B107-ED99-7CD86474F48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695450" y="0"/>
          <a:ext cx="1865538" cy="359695"/>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9525</xdr:colOff>
      <xdr:row>3</xdr:row>
      <xdr:rowOff>152400</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0" y="0"/>
          <a:ext cx="12201525" cy="7239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800"/>
            <a:t>Factor de Riesgo</a:t>
          </a:r>
          <a:r>
            <a:rPr lang="es-CO" sz="2800" baseline="0"/>
            <a:t> Psicosocial</a:t>
          </a:r>
          <a:endParaRPr lang="es-CO" sz="2800"/>
        </a:p>
      </xdr:txBody>
    </xdr:sp>
    <xdr:clientData/>
  </xdr:twoCellAnchor>
  <xdr:twoCellAnchor>
    <xdr:from>
      <xdr:col>1</xdr:col>
      <xdr:colOff>0</xdr:colOff>
      <xdr:row>5</xdr:row>
      <xdr:rowOff>180975</xdr:rowOff>
    </xdr:from>
    <xdr:to>
      <xdr:col>7</xdr:col>
      <xdr:colOff>0</xdr:colOff>
      <xdr:row>20</xdr:row>
      <xdr:rowOff>66675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202510</xdr:colOff>
      <xdr:row>6</xdr:row>
      <xdr:rowOff>65019</xdr:rowOff>
    </xdr:from>
    <xdr:to>
      <xdr:col>14</xdr:col>
      <xdr:colOff>202510</xdr:colOff>
      <xdr:row>20</xdr:row>
      <xdr:rowOff>141219</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161925</xdr:colOff>
      <xdr:row>22</xdr:row>
      <xdr:rowOff>180975</xdr:rowOff>
    </xdr:from>
    <xdr:to>
      <xdr:col>7</xdr:col>
      <xdr:colOff>333375</xdr:colOff>
      <xdr:row>38</xdr:row>
      <xdr:rowOff>123825</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152400</xdr:colOff>
      <xdr:row>22</xdr:row>
      <xdr:rowOff>9525</xdr:rowOff>
    </xdr:from>
    <xdr:to>
      <xdr:col>15</xdr:col>
      <xdr:colOff>323850</xdr:colOff>
      <xdr:row>37</xdr:row>
      <xdr:rowOff>142875</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581025</xdr:colOff>
      <xdr:row>45</xdr:row>
      <xdr:rowOff>190499</xdr:rowOff>
    </xdr:from>
    <xdr:to>
      <xdr:col>11</xdr:col>
      <xdr:colOff>447675</xdr:colOff>
      <xdr:row>61</xdr:row>
      <xdr:rowOff>47624</xdr:rowOff>
    </xdr:to>
    <mc:AlternateContent xmlns:mc="http://schemas.openxmlformats.org/markup-compatibility/2006">
      <mc:Choice xmlns:cx2="http://schemas.microsoft.com/office/drawing/2015/10/21/chartex" Requires="cx2">
        <xdr:graphicFrame macro="">
          <xdr:nvGraphicFramePr>
            <xdr:cNvPr id="7" name="Gráfico 6">
              <a:extLst>
                <a:ext uri="{FF2B5EF4-FFF2-40B4-BE49-F238E27FC236}">
                  <a16:creationId xmlns:a16="http://schemas.microsoft.com/office/drawing/2014/main" id="{EBECEB01-9954-4514-B6B7-26817FB6D35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3629025" y="8762999"/>
              <a:ext cx="5200650" cy="2905125"/>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0</xdr:col>
      <xdr:colOff>647698</xdr:colOff>
      <xdr:row>63</xdr:row>
      <xdr:rowOff>66675</xdr:rowOff>
    </xdr:from>
    <xdr:to>
      <xdr:col>15</xdr:col>
      <xdr:colOff>704849</xdr:colOff>
      <xdr:row>82</xdr:row>
      <xdr:rowOff>28575</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219075</xdr:colOff>
      <xdr:row>86</xdr:row>
      <xdr:rowOff>66675</xdr:rowOff>
    </xdr:from>
    <xdr:to>
      <xdr:col>11</xdr:col>
      <xdr:colOff>219075</xdr:colOff>
      <xdr:row>100</xdr:row>
      <xdr:rowOff>142875</xdr:rowOff>
    </xdr:to>
    <mc:AlternateContent xmlns:mc="http://schemas.openxmlformats.org/markup-compatibility/2006">
      <mc:Choice xmlns:cx2="http://schemas.microsoft.com/office/drawing/2015/10/21/chartex" Requires="cx2">
        <xdr:graphicFrame macro="">
          <xdr:nvGraphicFramePr>
            <xdr:cNvPr id="10" name="Gráfico 9">
              <a:extLst>
                <a:ext uri="{FF2B5EF4-FFF2-40B4-BE49-F238E27FC236}">
                  <a16:creationId xmlns:a16="http://schemas.microsoft.com/office/drawing/2014/main" id="{529A5E59-AF6F-4DD0-A194-E9E48F429C8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4029075" y="16449675"/>
              <a:ext cx="4572000" cy="274320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0</xdr:col>
      <xdr:colOff>704850</xdr:colOff>
      <xdr:row>103</xdr:row>
      <xdr:rowOff>171450</xdr:rowOff>
    </xdr:from>
    <xdr:to>
      <xdr:col>16</xdr:col>
      <xdr:colOff>1</xdr:colOff>
      <xdr:row>122</xdr:row>
      <xdr:rowOff>133350</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666750</xdr:colOff>
      <xdr:row>127</xdr:row>
      <xdr:rowOff>95250</xdr:rowOff>
    </xdr:from>
    <xdr:to>
      <xdr:col>11</xdr:col>
      <xdr:colOff>133350</xdr:colOff>
      <xdr:row>143</xdr:row>
      <xdr:rowOff>0</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9</xdr:col>
      <xdr:colOff>333375</xdr:colOff>
      <xdr:row>5</xdr:row>
      <xdr:rowOff>142875</xdr:rowOff>
    </xdr:from>
    <xdr:to>
      <xdr:col>9</xdr:col>
      <xdr:colOff>723900</xdr:colOff>
      <xdr:row>7</xdr:row>
      <xdr:rowOff>152400</xdr:rowOff>
    </xdr:to>
    <xdr:pic>
      <xdr:nvPicPr>
        <xdr:cNvPr id="13" name="Imagen 12" descr="Icono de Ingresos Generic color lineal-color">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191375" y="1095375"/>
          <a:ext cx="3905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409576</xdr:colOff>
      <xdr:row>5</xdr:row>
      <xdr:rowOff>47626</xdr:rowOff>
    </xdr:from>
    <xdr:to>
      <xdr:col>3</xdr:col>
      <xdr:colOff>295275</xdr:colOff>
      <xdr:row>8</xdr:row>
      <xdr:rowOff>123825</xdr:rowOff>
    </xdr:to>
    <xdr:pic>
      <xdr:nvPicPr>
        <xdr:cNvPr id="14" name="Imagen 13" descr="calendario con icono de ilustración de dibujos animados de vector de reloj  en estilo cómico 15601203 Vector en Vecteezy">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933576" y="1000126"/>
          <a:ext cx="647699" cy="647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299003</xdr:colOff>
      <xdr:row>22</xdr:row>
      <xdr:rowOff>135836</xdr:rowOff>
    </xdr:from>
    <xdr:to>
      <xdr:col>2</xdr:col>
      <xdr:colOff>175177</xdr:colOff>
      <xdr:row>26</xdr:row>
      <xdr:rowOff>12010</xdr:rowOff>
    </xdr:to>
    <xdr:pic>
      <xdr:nvPicPr>
        <xdr:cNvPr id="15" name="Imagen 14" descr="Alcohol Y Cigarro Vectores, Ilustraciones y Gráficos - 123RF">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061003" y="4326836"/>
          <a:ext cx="638174" cy="63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133350</xdr:colOff>
      <xdr:row>21</xdr:row>
      <xdr:rowOff>152400</xdr:rowOff>
    </xdr:from>
    <xdr:to>
      <xdr:col>10</xdr:col>
      <xdr:colOff>257175</xdr:colOff>
      <xdr:row>24</xdr:row>
      <xdr:rowOff>76962</xdr:rowOff>
    </xdr:to>
    <xdr:pic>
      <xdr:nvPicPr>
        <xdr:cNvPr id="16" name="Imagen 15" descr="Diez reglas para evitar problemas cardiovasculares | Top Doctor">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991350" y="4152900"/>
          <a:ext cx="885825" cy="496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742950</xdr:colOff>
      <xdr:row>40</xdr:row>
      <xdr:rowOff>19050</xdr:rowOff>
    </xdr:from>
    <xdr:to>
      <xdr:col>5</xdr:col>
      <xdr:colOff>361950</xdr:colOff>
      <xdr:row>48</xdr:row>
      <xdr:rowOff>95250</xdr:rowOff>
    </xdr:to>
    <xdr:pic>
      <xdr:nvPicPr>
        <xdr:cNvPr id="17" name="Imagen 16" descr="Servicio de seguridad y salud en el trabajo para la medición de riesgo  psicosocial | S&amp;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504950" y="7639050"/>
          <a:ext cx="2667000"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733425</xdr:colOff>
      <xdr:row>90</xdr:row>
      <xdr:rowOff>57150</xdr:rowOff>
    </xdr:from>
    <xdr:to>
      <xdr:col>5</xdr:col>
      <xdr:colOff>590550</xdr:colOff>
      <xdr:row>99</xdr:row>
      <xdr:rowOff>38100</xdr:rowOff>
    </xdr:to>
    <xdr:pic>
      <xdr:nvPicPr>
        <xdr:cNvPr id="22" name="Imagen 21" descr="Viaje Familiar Dibujado A Mano De Dibujos Animados PNG ,dibujos Dibujos  Animados, Pintado A Mano, Viaje Familiar PNG Imagen para Descarga Gratuita  | Pngtree">
          <a:extLst>
            <a:ext uri="{FF2B5EF4-FFF2-40B4-BE49-F238E27FC236}">
              <a16:creationId xmlns:a16="http://schemas.microsoft.com/office/drawing/2014/main" id="{00000000-0008-0000-0300-000016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t="12889" b="8000"/>
        <a:stretch/>
      </xdr:blipFill>
      <xdr:spPr bwMode="auto">
        <a:xfrm>
          <a:off x="2257425" y="17202150"/>
          <a:ext cx="2143125"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247650</xdr:colOff>
      <xdr:row>130</xdr:row>
      <xdr:rowOff>19050</xdr:rowOff>
    </xdr:from>
    <xdr:to>
      <xdr:col>5</xdr:col>
      <xdr:colOff>28575</xdr:colOff>
      <xdr:row>139</xdr:row>
      <xdr:rowOff>95250</xdr:rowOff>
    </xdr:to>
    <xdr:pic>
      <xdr:nvPicPr>
        <xdr:cNvPr id="23" name="Imagen 22" descr="El estrés laboral de los hombres: vector de stock (libre de regalías)  2336385679 | Shutterstock">
          <a:extLst>
            <a:ext uri="{FF2B5EF4-FFF2-40B4-BE49-F238E27FC236}">
              <a16:creationId xmlns:a16="http://schemas.microsoft.com/office/drawing/2014/main" id="{00000000-0008-0000-0300-000017000000}"/>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b="18965"/>
        <a:stretch/>
      </xdr:blipFill>
      <xdr:spPr bwMode="auto">
        <a:xfrm>
          <a:off x="1771650" y="24784050"/>
          <a:ext cx="2066925"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FFFD6-5EBF-4244-894A-BA4494BB9F29}">
  <dimension ref="A1:O16369"/>
  <sheetViews>
    <sheetView topLeftCell="E1" zoomScale="85" zoomScaleNormal="85" workbookViewId="0">
      <selection activeCell="O4" sqref="O4"/>
    </sheetView>
  </sheetViews>
  <sheetFormatPr baseColWidth="10" defaultRowHeight="27.75" customHeight="1" x14ac:dyDescent="0.2"/>
  <cols>
    <col min="1" max="1" width="24.42578125" style="12" customWidth="1"/>
    <col min="2" max="2" width="14.85546875" style="22" customWidth="1"/>
    <col min="3" max="5" width="30.7109375" style="11" customWidth="1"/>
    <col min="6" max="6" width="38.42578125" style="11" customWidth="1"/>
    <col min="7" max="8" width="13.28515625" style="1" customWidth="1"/>
    <col min="9" max="10" width="11.42578125" style="1"/>
    <col min="11" max="11" width="18.85546875" style="1" customWidth="1"/>
    <col min="12" max="12" width="27.140625" style="1" customWidth="1"/>
    <col min="13" max="13" width="19.42578125" style="1" customWidth="1"/>
    <col min="14" max="14" width="18" style="1" customWidth="1"/>
    <col min="15" max="16384" width="11.42578125" style="1"/>
  </cols>
  <sheetData>
    <row r="1" spans="1:15" ht="27.75" customHeight="1" x14ac:dyDescent="0.2">
      <c r="A1" s="13" t="s">
        <v>0</v>
      </c>
      <c r="B1" s="14" t="s">
        <v>23</v>
      </c>
      <c r="C1" s="15" t="s">
        <v>75</v>
      </c>
      <c r="D1" s="15" t="s">
        <v>76</v>
      </c>
      <c r="E1" s="15" t="s">
        <v>77</v>
      </c>
      <c r="F1" s="40" t="s">
        <v>24</v>
      </c>
      <c r="G1" s="204" t="s">
        <v>170</v>
      </c>
      <c r="H1" s="38"/>
      <c r="I1" s="186" t="s">
        <v>87</v>
      </c>
      <c r="J1" s="187"/>
      <c r="K1" s="187"/>
      <c r="L1" s="187"/>
      <c r="M1" s="187"/>
      <c r="N1" s="188"/>
    </row>
    <row r="2" spans="1:15" ht="27" customHeight="1" x14ac:dyDescent="0.2">
      <c r="A2" s="16" t="s">
        <v>132</v>
      </c>
      <c r="B2" s="3" t="s">
        <v>78</v>
      </c>
      <c r="C2" s="3" t="s">
        <v>133</v>
      </c>
      <c r="D2" s="3" t="s">
        <v>199</v>
      </c>
      <c r="E2" s="3" t="s">
        <v>200</v>
      </c>
      <c r="F2" s="41" t="s">
        <v>172</v>
      </c>
      <c r="G2" s="205"/>
      <c r="H2" s="38"/>
      <c r="I2" s="43" t="s">
        <v>26</v>
      </c>
      <c r="J2" s="2" t="s">
        <v>25</v>
      </c>
      <c r="K2" s="2"/>
      <c r="L2" s="2"/>
      <c r="M2" s="21"/>
      <c r="N2" s="44"/>
    </row>
    <row r="3" spans="1:15" ht="15.75" customHeight="1" x14ac:dyDescent="0.2">
      <c r="A3" s="16" t="s">
        <v>2</v>
      </c>
      <c r="B3" s="3" t="s">
        <v>27</v>
      </c>
      <c r="C3" s="4"/>
      <c r="D3" s="4"/>
      <c r="E3" s="4"/>
      <c r="F3" s="41"/>
      <c r="G3" s="205"/>
      <c r="H3" s="38"/>
      <c r="I3" s="43" t="s">
        <v>30</v>
      </c>
      <c r="J3" s="2" t="s">
        <v>29</v>
      </c>
      <c r="K3" s="2" t="s">
        <v>31</v>
      </c>
      <c r="L3" s="2"/>
      <c r="M3" s="21"/>
      <c r="N3" s="44"/>
    </row>
    <row r="4" spans="1:15" ht="16.5" customHeight="1" x14ac:dyDescent="0.2">
      <c r="A4" s="16" t="s">
        <v>3</v>
      </c>
      <c r="B4" s="3" t="s">
        <v>28</v>
      </c>
      <c r="C4" s="3"/>
      <c r="D4" s="3"/>
      <c r="E4" s="3"/>
      <c r="F4" s="41"/>
      <c r="G4" s="205"/>
      <c r="H4" s="38"/>
      <c r="I4" s="43" t="s">
        <v>32</v>
      </c>
      <c r="J4" s="2" t="s">
        <v>33</v>
      </c>
      <c r="K4" s="20" t="s">
        <v>34</v>
      </c>
      <c r="L4" s="20" t="s">
        <v>35</v>
      </c>
      <c r="M4" s="21" t="s">
        <v>36</v>
      </c>
      <c r="N4" s="44" t="s">
        <v>37</v>
      </c>
      <c r="O4" s="1" t="s">
        <v>38</v>
      </c>
    </row>
    <row r="5" spans="1:15" ht="27.75" customHeight="1" x14ac:dyDescent="0.2">
      <c r="A5" s="16" t="s">
        <v>41</v>
      </c>
      <c r="B5" s="3" t="s">
        <v>28</v>
      </c>
      <c r="C5" s="3"/>
      <c r="D5" s="3"/>
      <c r="E5" s="3"/>
      <c r="F5" s="41"/>
      <c r="G5" s="205"/>
      <c r="H5" s="38"/>
      <c r="I5" s="43" t="s">
        <v>42</v>
      </c>
      <c r="J5" s="2" t="s">
        <v>43</v>
      </c>
      <c r="K5" s="2" t="s">
        <v>45</v>
      </c>
      <c r="L5" s="2" t="s">
        <v>44</v>
      </c>
      <c r="M5" s="21"/>
      <c r="N5" s="44"/>
    </row>
    <row r="6" spans="1:15" ht="17.25" customHeight="1" x14ac:dyDescent="0.2">
      <c r="A6" s="16" t="s">
        <v>4</v>
      </c>
      <c r="B6" s="3" t="s">
        <v>89</v>
      </c>
      <c r="C6" s="3"/>
      <c r="D6" s="3"/>
      <c r="E6" s="3"/>
      <c r="F6" s="41"/>
      <c r="G6" s="205"/>
      <c r="H6" s="38"/>
      <c r="I6" s="45" t="s">
        <v>141</v>
      </c>
      <c r="J6" s="21" t="s">
        <v>138</v>
      </c>
      <c r="K6" s="21" t="s">
        <v>139</v>
      </c>
      <c r="L6" s="21" t="s">
        <v>140</v>
      </c>
      <c r="M6" s="21" t="s">
        <v>142</v>
      </c>
      <c r="N6" s="44" t="s">
        <v>143</v>
      </c>
    </row>
    <row r="7" spans="1:15" ht="22.5" customHeight="1" x14ac:dyDescent="0.2">
      <c r="A7" s="16" t="s">
        <v>80</v>
      </c>
      <c r="B7" s="3"/>
      <c r="C7" s="3"/>
      <c r="D7" s="3"/>
      <c r="E7" s="3"/>
      <c r="F7" s="41"/>
      <c r="G7" s="205"/>
      <c r="H7" s="38"/>
      <c r="I7" s="45" t="s">
        <v>149</v>
      </c>
      <c r="J7" s="21" t="s">
        <v>146</v>
      </c>
      <c r="K7" s="21" t="s">
        <v>148</v>
      </c>
      <c r="L7" s="21" t="s">
        <v>147</v>
      </c>
      <c r="M7" s="21"/>
      <c r="N7" s="44"/>
    </row>
    <row r="8" spans="1:15" ht="17.25" customHeight="1" thickBot="1" x14ac:dyDescent="0.25">
      <c r="A8" s="16" t="s">
        <v>5</v>
      </c>
      <c r="B8" s="3" t="s">
        <v>89</v>
      </c>
      <c r="C8" s="3"/>
      <c r="D8" s="3"/>
      <c r="E8" s="3"/>
      <c r="F8" s="41"/>
      <c r="G8" s="205"/>
      <c r="H8" s="38"/>
      <c r="I8" s="46" t="s">
        <v>159</v>
      </c>
      <c r="J8" s="47" t="s">
        <v>12</v>
      </c>
      <c r="K8" s="47" t="s">
        <v>162</v>
      </c>
      <c r="L8" s="47" t="s">
        <v>161</v>
      </c>
      <c r="M8" s="47" t="s">
        <v>163</v>
      </c>
      <c r="N8" s="48" t="s">
        <v>164</v>
      </c>
    </row>
    <row r="9" spans="1:15" ht="18" customHeight="1" x14ac:dyDescent="0.2">
      <c r="A9" s="16" t="s">
        <v>81</v>
      </c>
      <c r="B9" s="3" t="s">
        <v>28</v>
      </c>
      <c r="C9" s="3"/>
      <c r="D9" s="3"/>
      <c r="E9" s="3"/>
      <c r="F9" s="41"/>
      <c r="G9" s="205"/>
      <c r="H9" s="38"/>
    </row>
    <row r="10" spans="1:15" ht="17.25" customHeight="1" x14ac:dyDescent="0.2">
      <c r="A10" s="16" t="s">
        <v>134</v>
      </c>
      <c r="B10" s="3" t="s">
        <v>27</v>
      </c>
      <c r="C10" s="3"/>
      <c r="D10" s="3"/>
      <c r="E10" s="3"/>
      <c r="F10" s="41"/>
      <c r="G10" s="205"/>
      <c r="H10" s="38"/>
    </row>
    <row r="11" spans="1:15" ht="32.25" customHeight="1" x14ac:dyDescent="0.2">
      <c r="A11" s="16" t="s">
        <v>47</v>
      </c>
      <c r="B11" s="3" t="s">
        <v>27</v>
      </c>
      <c r="C11" s="3" t="s">
        <v>104</v>
      </c>
      <c r="D11" s="3" t="s">
        <v>106</v>
      </c>
      <c r="E11" s="3" t="s">
        <v>105</v>
      </c>
      <c r="F11" s="41" t="s">
        <v>88</v>
      </c>
      <c r="G11" s="205"/>
      <c r="H11" s="38"/>
    </row>
    <row r="12" spans="1:15" ht="33.75" customHeight="1" x14ac:dyDescent="0.2">
      <c r="A12" s="16" t="s">
        <v>39</v>
      </c>
      <c r="B12" s="3"/>
      <c r="C12" s="3" t="s">
        <v>83</v>
      </c>
      <c r="D12" s="3" t="s">
        <v>84</v>
      </c>
      <c r="E12" s="3" t="s">
        <v>85</v>
      </c>
      <c r="F12" s="41" t="s">
        <v>82</v>
      </c>
      <c r="G12" s="205"/>
      <c r="H12" s="38"/>
    </row>
    <row r="13" spans="1:15" ht="39" customHeight="1" x14ac:dyDescent="0.2">
      <c r="A13" s="16" t="s">
        <v>40</v>
      </c>
      <c r="B13" s="3" t="s">
        <v>89</v>
      </c>
      <c r="C13" s="3" t="s">
        <v>96</v>
      </c>
      <c r="D13" s="3" t="s">
        <v>97</v>
      </c>
      <c r="E13" s="3"/>
      <c r="F13" s="41"/>
      <c r="G13" s="205"/>
      <c r="H13" s="38"/>
    </row>
    <row r="14" spans="1:15" ht="34.5" customHeight="1" x14ac:dyDescent="0.2">
      <c r="A14" s="16" t="s">
        <v>22</v>
      </c>
      <c r="B14" s="3" t="s">
        <v>107</v>
      </c>
      <c r="C14" s="3"/>
      <c r="D14" s="3"/>
      <c r="E14" s="3"/>
      <c r="F14" s="41" t="s">
        <v>86</v>
      </c>
      <c r="G14" s="205"/>
      <c r="H14" s="38"/>
    </row>
    <row r="15" spans="1:15" ht="27.75" customHeight="1" thickBot="1" x14ac:dyDescent="0.25">
      <c r="A15" s="17" t="s">
        <v>51</v>
      </c>
      <c r="B15" s="18"/>
      <c r="C15" s="18"/>
      <c r="D15" s="18"/>
      <c r="E15" s="18"/>
      <c r="F15" s="42"/>
      <c r="G15" s="206"/>
      <c r="H15" s="38"/>
    </row>
    <row r="16" spans="1:15" ht="84.75" customHeight="1" x14ac:dyDescent="0.2">
      <c r="A16" s="201" t="s">
        <v>109</v>
      </c>
      <c r="B16" s="202"/>
      <c r="C16" s="202"/>
      <c r="D16" s="202"/>
      <c r="E16" s="202"/>
      <c r="F16" s="203"/>
      <c r="G16" s="198" t="s">
        <v>171</v>
      </c>
      <c r="H16" s="38"/>
    </row>
    <row r="17" spans="1:8" ht="27" customHeight="1" x14ac:dyDescent="0.2">
      <c r="A17" s="26" t="s">
        <v>8</v>
      </c>
      <c r="B17" s="27" t="s">
        <v>108</v>
      </c>
      <c r="C17" s="189" t="s">
        <v>90</v>
      </c>
      <c r="D17" s="190"/>
      <c r="E17" s="190"/>
      <c r="F17" s="191"/>
      <c r="G17" s="199"/>
      <c r="H17" s="39"/>
    </row>
    <row r="18" spans="1:8" ht="27.75" customHeight="1" x14ac:dyDescent="0.2">
      <c r="A18" s="26" t="s">
        <v>49</v>
      </c>
      <c r="B18" s="27" t="s">
        <v>101</v>
      </c>
      <c r="C18" s="27" t="s">
        <v>98</v>
      </c>
      <c r="D18" s="27" t="s">
        <v>99</v>
      </c>
      <c r="E18" s="28" t="s">
        <v>100</v>
      </c>
      <c r="F18" s="29"/>
      <c r="G18" s="199"/>
      <c r="H18" s="39"/>
    </row>
    <row r="19" spans="1:8" ht="168" customHeight="1" x14ac:dyDescent="0.2">
      <c r="A19" s="26" t="s">
        <v>48</v>
      </c>
      <c r="B19" s="28" t="s">
        <v>173</v>
      </c>
      <c r="C19" s="30" t="s">
        <v>110</v>
      </c>
      <c r="D19" s="30" t="s">
        <v>91</v>
      </c>
      <c r="E19" s="30" t="s">
        <v>92</v>
      </c>
      <c r="F19" s="31" t="s">
        <v>93</v>
      </c>
      <c r="G19" s="199"/>
      <c r="H19" s="39"/>
    </row>
    <row r="20" spans="1:8" ht="78.75" customHeight="1" x14ac:dyDescent="0.2">
      <c r="A20" s="26" t="s">
        <v>9</v>
      </c>
      <c r="B20" s="27" t="s">
        <v>27</v>
      </c>
      <c r="C20" s="189" t="s">
        <v>111</v>
      </c>
      <c r="D20" s="190"/>
      <c r="E20" s="190"/>
      <c r="F20" s="191"/>
      <c r="G20" s="199"/>
      <c r="H20" s="39"/>
    </row>
    <row r="21" spans="1:8" ht="34.5" customHeight="1" x14ac:dyDescent="0.2">
      <c r="A21" s="26" t="s">
        <v>50</v>
      </c>
      <c r="B21" s="27" t="s">
        <v>101</v>
      </c>
      <c r="C21" s="27" t="s">
        <v>98</v>
      </c>
      <c r="D21" s="27" t="s">
        <v>99</v>
      </c>
      <c r="E21" s="28" t="s">
        <v>100</v>
      </c>
      <c r="F21" s="28"/>
      <c r="G21" s="199"/>
      <c r="H21" s="39"/>
    </row>
    <row r="22" spans="1:8" ht="171.75" customHeight="1" x14ac:dyDescent="0.2">
      <c r="A22" s="26" t="s">
        <v>53</v>
      </c>
      <c r="B22" s="28" t="s">
        <v>173</v>
      </c>
      <c r="C22" s="30" t="s">
        <v>112</v>
      </c>
      <c r="D22" s="30" t="s">
        <v>94</v>
      </c>
      <c r="E22" s="30" t="s">
        <v>95</v>
      </c>
      <c r="F22" s="29"/>
      <c r="G22" s="199"/>
      <c r="H22" s="39"/>
    </row>
    <row r="23" spans="1:8" ht="31.5" customHeight="1" x14ac:dyDescent="0.2">
      <c r="A23" s="26" t="s">
        <v>10</v>
      </c>
      <c r="B23" s="27" t="s">
        <v>27</v>
      </c>
      <c r="C23" s="189" t="s">
        <v>102</v>
      </c>
      <c r="D23" s="190"/>
      <c r="E23" s="190"/>
      <c r="F23" s="191"/>
      <c r="G23" s="199"/>
      <c r="H23" s="39"/>
    </row>
    <row r="24" spans="1:8" ht="43.5" customHeight="1" x14ac:dyDescent="0.2">
      <c r="A24" s="26" t="s">
        <v>52</v>
      </c>
      <c r="B24" s="27" t="s">
        <v>101</v>
      </c>
      <c r="C24" s="27" t="s">
        <v>98</v>
      </c>
      <c r="D24" s="27" t="s">
        <v>99</v>
      </c>
      <c r="E24" s="28" t="s">
        <v>100</v>
      </c>
      <c r="F24" s="29"/>
      <c r="G24" s="199"/>
      <c r="H24" s="39"/>
    </row>
    <row r="25" spans="1:8" ht="113.25" customHeight="1" x14ac:dyDescent="0.2">
      <c r="A25" s="26" t="s">
        <v>54</v>
      </c>
      <c r="B25" s="28" t="s">
        <v>173</v>
      </c>
      <c r="C25" s="31" t="s">
        <v>150</v>
      </c>
      <c r="D25" s="31" t="s">
        <v>103</v>
      </c>
      <c r="E25" s="31" t="s">
        <v>205</v>
      </c>
      <c r="F25" s="29"/>
      <c r="G25" s="199"/>
      <c r="H25" s="39"/>
    </row>
    <row r="26" spans="1:8" ht="24.75" customHeight="1" x14ac:dyDescent="0.2">
      <c r="A26" s="26" t="s">
        <v>11</v>
      </c>
      <c r="B26" s="27" t="s">
        <v>27</v>
      </c>
      <c r="C26" s="189" t="s">
        <v>115</v>
      </c>
      <c r="D26" s="190"/>
      <c r="E26" s="190"/>
      <c r="F26" s="191"/>
      <c r="G26" s="199"/>
      <c r="H26" s="39"/>
    </row>
    <row r="27" spans="1:8" ht="27.75" customHeight="1" x14ac:dyDescent="0.2">
      <c r="A27" s="26" t="s">
        <v>56</v>
      </c>
      <c r="B27" s="27" t="s">
        <v>101</v>
      </c>
      <c r="C27" s="27" t="s">
        <v>98</v>
      </c>
      <c r="D27" s="27" t="s">
        <v>99</v>
      </c>
      <c r="E27" s="28" t="s">
        <v>100</v>
      </c>
      <c r="F27" s="29"/>
      <c r="G27" s="199"/>
      <c r="H27" s="39"/>
    </row>
    <row r="28" spans="1:8" ht="162" customHeight="1" x14ac:dyDescent="0.2">
      <c r="A28" s="26" t="s">
        <v>46</v>
      </c>
      <c r="B28" s="28" t="s">
        <v>173</v>
      </c>
      <c r="C28" s="31" t="s">
        <v>113</v>
      </c>
      <c r="D28" s="31" t="s">
        <v>114</v>
      </c>
      <c r="E28" s="30" t="s">
        <v>206</v>
      </c>
      <c r="F28" s="32" t="s">
        <v>204</v>
      </c>
      <c r="G28" s="199"/>
      <c r="H28" s="39"/>
    </row>
    <row r="29" spans="1:8" ht="27.75" customHeight="1" x14ac:dyDescent="0.2">
      <c r="A29" s="26" t="s">
        <v>13</v>
      </c>
      <c r="B29" s="27" t="s">
        <v>27</v>
      </c>
      <c r="C29" s="189" t="s">
        <v>116</v>
      </c>
      <c r="D29" s="190"/>
      <c r="E29" s="190"/>
      <c r="F29" s="191"/>
      <c r="G29" s="199"/>
      <c r="H29" s="39"/>
    </row>
    <row r="30" spans="1:8" ht="27.75" customHeight="1" x14ac:dyDescent="0.2">
      <c r="A30" s="26" t="s">
        <v>57</v>
      </c>
      <c r="B30" s="27" t="s">
        <v>101</v>
      </c>
      <c r="C30" s="27" t="s">
        <v>98</v>
      </c>
      <c r="D30" s="27" t="s">
        <v>99</v>
      </c>
      <c r="E30" s="28" t="s">
        <v>100</v>
      </c>
      <c r="F30" s="29"/>
      <c r="G30" s="199"/>
      <c r="H30" s="39"/>
    </row>
    <row r="31" spans="1:8" ht="206.25" customHeight="1" x14ac:dyDescent="0.2">
      <c r="A31" s="26" t="s">
        <v>55</v>
      </c>
      <c r="B31" s="28" t="s">
        <v>173</v>
      </c>
      <c r="C31" s="31" t="s">
        <v>119</v>
      </c>
      <c r="D31" s="31" t="s">
        <v>118</v>
      </c>
      <c r="E31" s="32" t="s">
        <v>117</v>
      </c>
      <c r="F31" s="29"/>
      <c r="G31" s="199"/>
      <c r="H31" s="39"/>
    </row>
    <row r="32" spans="1:8" ht="27.75" customHeight="1" x14ac:dyDescent="0.2">
      <c r="A32" s="26" t="s">
        <v>14</v>
      </c>
      <c r="B32" s="27" t="s">
        <v>27</v>
      </c>
      <c r="C32" s="189" t="s">
        <v>121</v>
      </c>
      <c r="D32" s="190"/>
      <c r="E32" s="190"/>
      <c r="F32" s="191"/>
      <c r="G32" s="199"/>
      <c r="H32" s="39"/>
    </row>
    <row r="33" spans="1:8" ht="27.75" customHeight="1" x14ac:dyDescent="0.2">
      <c r="A33" s="26" t="s">
        <v>58</v>
      </c>
      <c r="B33" s="27" t="s">
        <v>101</v>
      </c>
      <c r="C33" s="27" t="s">
        <v>98</v>
      </c>
      <c r="D33" s="27" t="s">
        <v>99</v>
      </c>
      <c r="E33" s="28" t="s">
        <v>100</v>
      </c>
      <c r="F33" s="29"/>
      <c r="G33" s="199"/>
      <c r="H33" s="39"/>
    </row>
    <row r="34" spans="1:8" ht="177.75" customHeight="1" x14ac:dyDescent="0.2">
      <c r="A34" s="26" t="s">
        <v>59</v>
      </c>
      <c r="B34" s="28" t="s">
        <v>173</v>
      </c>
      <c r="C34" s="30" t="s">
        <v>123</v>
      </c>
      <c r="D34" s="31" t="s">
        <v>122</v>
      </c>
      <c r="E34" s="31" t="s">
        <v>124</v>
      </c>
      <c r="F34" s="33"/>
      <c r="G34" s="199"/>
      <c r="H34" s="39"/>
    </row>
    <row r="35" spans="1:8" ht="53.25" customHeight="1" x14ac:dyDescent="0.2">
      <c r="A35" s="26" t="s">
        <v>15</v>
      </c>
      <c r="B35" s="27" t="s">
        <v>27</v>
      </c>
      <c r="C35" s="189" t="s">
        <v>125</v>
      </c>
      <c r="D35" s="190"/>
      <c r="E35" s="190"/>
      <c r="F35" s="191"/>
      <c r="G35" s="199"/>
      <c r="H35" s="39"/>
    </row>
    <row r="36" spans="1:8" ht="27.75" customHeight="1" x14ac:dyDescent="0.2">
      <c r="A36" s="26" t="s">
        <v>60</v>
      </c>
      <c r="B36" s="27" t="s">
        <v>101</v>
      </c>
      <c r="C36" s="27" t="s">
        <v>98</v>
      </c>
      <c r="D36" s="27" t="s">
        <v>99</v>
      </c>
      <c r="E36" s="28" t="s">
        <v>100</v>
      </c>
      <c r="F36" s="29"/>
      <c r="G36" s="199"/>
      <c r="H36" s="39"/>
    </row>
    <row r="37" spans="1:8" ht="123" customHeight="1" x14ac:dyDescent="0.2">
      <c r="A37" s="26" t="s">
        <v>61</v>
      </c>
      <c r="B37" s="28" t="s">
        <v>173</v>
      </c>
      <c r="C37" s="31" t="s">
        <v>153</v>
      </c>
      <c r="D37" s="31" t="s">
        <v>152</v>
      </c>
      <c r="E37" s="31" t="s">
        <v>207</v>
      </c>
      <c r="F37" s="29"/>
      <c r="G37" s="199"/>
      <c r="H37" s="39"/>
    </row>
    <row r="38" spans="1:8" ht="27.75" customHeight="1" x14ac:dyDescent="0.2">
      <c r="A38" s="26" t="s">
        <v>16</v>
      </c>
      <c r="B38" s="27" t="s">
        <v>27</v>
      </c>
      <c r="C38" s="192" t="s">
        <v>126</v>
      </c>
      <c r="D38" s="193"/>
      <c r="E38" s="193"/>
      <c r="F38" s="194"/>
      <c r="G38" s="199"/>
      <c r="H38" s="39"/>
    </row>
    <row r="39" spans="1:8" ht="27.75" customHeight="1" x14ac:dyDescent="0.2">
      <c r="A39" s="26" t="s">
        <v>62</v>
      </c>
      <c r="B39" s="27" t="s">
        <v>101</v>
      </c>
      <c r="C39" s="27" t="s">
        <v>98</v>
      </c>
      <c r="D39" s="27" t="s">
        <v>99</v>
      </c>
      <c r="E39" s="28" t="s">
        <v>100</v>
      </c>
      <c r="F39" s="29"/>
      <c r="G39" s="199"/>
      <c r="H39" s="39"/>
    </row>
    <row r="40" spans="1:8" ht="156" customHeight="1" x14ac:dyDescent="0.2">
      <c r="A40" s="26" t="s">
        <v>63</v>
      </c>
      <c r="B40" s="28" t="s">
        <v>173</v>
      </c>
      <c r="C40" s="31" t="s">
        <v>166</v>
      </c>
      <c r="D40" s="31" t="s">
        <v>208</v>
      </c>
      <c r="E40" s="31" t="s">
        <v>165</v>
      </c>
      <c r="F40" s="29"/>
      <c r="G40" s="199"/>
      <c r="H40" s="39"/>
    </row>
    <row r="41" spans="1:8" ht="39.75" customHeight="1" x14ac:dyDescent="0.2">
      <c r="A41" s="26" t="s">
        <v>17</v>
      </c>
      <c r="B41" s="27" t="s">
        <v>27</v>
      </c>
      <c r="C41" s="195" t="s">
        <v>127</v>
      </c>
      <c r="D41" s="196"/>
      <c r="E41" s="196"/>
      <c r="F41" s="197"/>
      <c r="G41" s="199"/>
      <c r="H41" s="39"/>
    </row>
    <row r="42" spans="1:8" ht="27.75" customHeight="1" x14ac:dyDescent="0.2">
      <c r="A42" s="26" t="s">
        <v>64</v>
      </c>
      <c r="B42" s="27" t="s">
        <v>101</v>
      </c>
      <c r="C42" s="27" t="s">
        <v>98</v>
      </c>
      <c r="D42" s="27" t="s">
        <v>99</v>
      </c>
      <c r="E42" s="28" t="s">
        <v>100</v>
      </c>
      <c r="F42" s="29"/>
      <c r="G42" s="199"/>
      <c r="H42" s="39"/>
    </row>
    <row r="43" spans="1:8" ht="151.5" customHeight="1" thickBot="1" x14ac:dyDescent="0.25">
      <c r="A43" s="34" t="s">
        <v>65</v>
      </c>
      <c r="B43" s="49" t="s">
        <v>173</v>
      </c>
      <c r="C43" s="36" t="s">
        <v>168</v>
      </c>
      <c r="D43" s="36" t="s">
        <v>209</v>
      </c>
      <c r="E43" s="36" t="s">
        <v>167</v>
      </c>
      <c r="F43" s="35"/>
      <c r="G43" s="200"/>
      <c r="H43" s="39"/>
    </row>
    <row r="44" spans="1:8" ht="29.25" customHeight="1" x14ac:dyDescent="0.2">
      <c r="A44" s="210" t="s">
        <v>169</v>
      </c>
      <c r="B44" s="211"/>
      <c r="C44" s="211"/>
      <c r="D44" s="211"/>
      <c r="E44" s="211"/>
      <c r="F44" s="212"/>
      <c r="G44" s="207" t="s">
        <v>171</v>
      </c>
      <c r="H44" s="38"/>
    </row>
    <row r="45" spans="1:8" ht="27.75" customHeight="1" x14ac:dyDescent="0.2">
      <c r="A45" s="23" t="s">
        <v>19</v>
      </c>
      <c r="B45" s="55" t="s">
        <v>27</v>
      </c>
      <c r="C45" s="213" t="s">
        <v>128</v>
      </c>
      <c r="D45" s="213"/>
      <c r="E45" s="213"/>
      <c r="F45" s="214"/>
      <c r="G45" s="208"/>
      <c r="H45" s="38"/>
    </row>
    <row r="46" spans="1:8" ht="27.75" customHeight="1" x14ac:dyDescent="0.2">
      <c r="A46" s="23" t="s">
        <v>66</v>
      </c>
      <c r="B46" s="7" t="s">
        <v>101</v>
      </c>
      <c r="C46" s="37" t="s">
        <v>98</v>
      </c>
      <c r="D46" s="37" t="s">
        <v>99</v>
      </c>
      <c r="E46" s="50" t="s">
        <v>100</v>
      </c>
      <c r="F46" s="5"/>
      <c r="G46" s="208"/>
      <c r="H46" s="38"/>
    </row>
    <row r="47" spans="1:8" ht="231" customHeight="1" x14ac:dyDescent="0.2">
      <c r="A47" s="23" t="s">
        <v>70</v>
      </c>
      <c r="B47" s="8" t="s">
        <v>173</v>
      </c>
      <c r="C47" s="9" t="s">
        <v>176</v>
      </c>
      <c r="D47" s="9" t="s">
        <v>174</v>
      </c>
      <c r="E47" s="9" t="s">
        <v>175</v>
      </c>
      <c r="F47" s="5"/>
      <c r="G47" s="208"/>
      <c r="H47" s="38"/>
    </row>
    <row r="48" spans="1:8" ht="27.75" customHeight="1" x14ac:dyDescent="0.2">
      <c r="A48" s="23" t="s">
        <v>20</v>
      </c>
      <c r="B48" s="55" t="s">
        <v>27</v>
      </c>
      <c r="C48" s="217" t="s">
        <v>129</v>
      </c>
      <c r="D48" s="218"/>
      <c r="E48" s="218"/>
      <c r="F48" s="219"/>
      <c r="G48" s="208"/>
      <c r="H48" s="38"/>
    </row>
    <row r="49" spans="1:8" ht="27.75" customHeight="1" x14ac:dyDescent="0.2">
      <c r="A49" s="23" t="s">
        <v>67</v>
      </c>
      <c r="B49" s="7" t="s">
        <v>101</v>
      </c>
      <c r="C49" s="37" t="s">
        <v>98</v>
      </c>
      <c r="D49" s="37" t="s">
        <v>99</v>
      </c>
      <c r="E49" s="37" t="s">
        <v>100</v>
      </c>
      <c r="F49" s="5"/>
      <c r="G49" s="208"/>
      <c r="H49" s="38"/>
    </row>
    <row r="50" spans="1:8" ht="111" customHeight="1" x14ac:dyDescent="0.2">
      <c r="A50" s="23" t="s">
        <v>71</v>
      </c>
      <c r="B50" s="8" t="s">
        <v>173</v>
      </c>
      <c r="C50" s="9" t="s">
        <v>178</v>
      </c>
      <c r="D50" s="19" t="s">
        <v>179</v>
      </c>
      <c r="E50" s="9" t="s">
        <v>177</v>
      </c>
      <c r="F50" s="5"/>
      <c r="G50" s="208"/>
      <c r="H50" s="38"/>
    </row>
    <row r="51" spans="1:8" ht="51" customHeight="1" x14ac:dyDescent="0.2">
      <c r="A51" s="23" t="s">
        <v>21</v>
      </c>
      <c r="B51" s="55" t="s">
        <v>27</v>
      </c>
      <c r="C51" s="220" t="s">
        <v>130</v>
      </c>
      <c r="D51" s="221"/>
      <c r="E51" s="221"/>
      <c r="F51" s="222"/>
      <c r="G51" s="208"/>
      <c r="H51" s="38"/>
    </row>
    <row r="52" spans="1:8" ht="27.75" customHeight="1" x14ac:dyDescent="0.2">
      <c r="A52" s="23" t="s">
        <v>68</v>
      </c>
      <c r="B52" s="7" t="s">
        <v>101</v>
      </c>
      <c r="C52" s="37" t="s">
        <v>98</v>
      </c>
      <c r="D52" s="37" t="s">
        <v>99</v>
      </c>
      <c r="E52" s="37" t="s">
        <v>100</v>
      </c>
      <c r="F52" s="5"/>
      <c r="G52" s="208"/>
      <c r="H52" s="38"/>
    </row>
    <row r="53" spans="1:8" ht="131.25" customHeight="1" x14ac:dyDescent="0.2">
      <c r="A53" s="23" t="s">
        <v>72</v>
      </c>
      <c r="B53" s="8" t="s">
        <v>173</v>
      </c>
      <c r="C53" s="9" t="s">
        <v>203</v>
      </c>
      <c r="D53" s="9" t="s">
        <v>180</v>
      </c>
      <c r="E53" s="6" t="s">
        <v>181</v>
      </c>
      <c r="F53" s="5"/>
      <c r="G53" s="208"/>
      <c r="H53" s="38"/>
    </row>
    <row r="54" spans="1:8" ht="37.5" customHeight="1" x14ac:dyDescent="0.2">
      <c r="A54" s="23" t="s">
        <v>69</v>
      </c>
      <c r="B54" s="55" t="s">
        <v>27</v>
      </c>
      <c r="C54" s="217" t="s">
        <v>131</v>
      </c>
      <c r="D54" s="218"/>
      <c r="E54" s="218"/>
      <c r="F54" s="219"/>
      <c r="G54" s="208"/>
      <c r="H54" s="38"/>
    </row>
    <row r="55" spans="1:8" ht="50.25" customHeight="1" x14ac:dyDescent="0.2">
      <c r="A55" s="23" t="s">
        <v>73</v>
      </c>
      <c r="B55" s="7" t="s">
        <v>101</v>
      </c>
      <c r="C55" s="37" t="s">
        <v>98</v>
      </c>
      <c r="D55" s="37" t="s">
        <v>99</v>
      </c>
      <c r="E55" s="37" t="s">
        <v>100</v>
      </c>
      <c r="F55" s="5"/>
      <c r="G55" s="208"/>
      <c r="H55" s="38"/>
    </row>
    <row r="56" spans="1:8" ht="126" customHeight="1" thickBot="1" x14ac:dyDescent="0.25">
      <c r="A56" s="24" t="s">
        <v>74</v>
      </c>
      <c r="B56" s="8" t="s">
        <v>173</v>
      </c>
      <c r="C56" s="25" t="s">
        <v>183</v>
      </c>
      <c r="D56" s="25" t="s">
        <v>184</v>
      </c>
      <c r="E56" s="25" t="s">
        <v>182</v>
      </c>
      <c r="F56" s="25"/>
      <c r="G56" s="209"/>
      <c r="H56" s="38"/>
    </row>
    <row r="57" spans="1:8" ht="27.75" customHeight="1" thickBot="1" x14ac:dyDescent="0.25">
      <c r="A57" s="51"/>
      <c r="B57" s="56" t="s">
        <v>108</v>
      </c>
      <c r="C57" s="223" t="s">
        <v>185</v>
      </c>
      <c r="D57" s="223"/>
      <c r="E57" s="223"/>
      <c r="F57" s="224"/>
      <c r="G57" s="215" t="s">
        <v>186</v>
      </c>
    </row>
    <row r="58" spans="1:8" ht="27.75" customHeight="1" thickBot="1" x14ac:dyDescent="0.25">
      <c r="A58" s="52" t="s">
        <v>6</v>
      </c>
      <c r="B58" s="56" t="s">
        <v>101</v>
      </c>
      <c r="C58" s="54" t="s">
        <v>98</v>
      </c>
      <c r="D58" s="54" t="s">
        <v>99</v>
      </c>
      <c r="E58" s="54" t="s">
        <v>100</v>
      </c>
      <c r="F58" s="53"/>
      <c r="G58" s="216"/>
    </row>
    <row r="59" spans="1:8" ht="242.25" customHeight="1" x14ac:dyDescent="0.2">
      <c r="A59" s="57" t="s">
        <v>187</v>
      </c>
      <c r="B59" s="56" t="s">
        <v>173</v>
      </c>
      <c r="C59" s="58" t="s">
        <v>194</v>
      </c>
      <c r="D59" s="58" t="s">
        <v>188</v>
      </c>
      <c r="E59" s="58" t="s">
        <v>195</v>
      </c>
      <c r="F59" s="53"/>
      <c r="G59" s="216"/>
    </row>
    <row r="60" spans="1:8" ht="27.75" customHeight="1" x14ac:dyDescent="0.2">
      <c r="A60" s="10"/>
    </row>
    <row r="61" spans="1:8" ht="27.75" customHeight="1" x14ac:dyDescent="0.2">
      <c r="A61" s="10"/>
    </row>
    <row r="62" spans="1:8" ht="27.75" customHeight="1" x14ac:dyDescent="0.2">
      <c r="A62" s="10"/>
    </row>
    <row r="63" spans="1:8" ht="27.75" customHeight="1" x14ac:dyDescent="0.2">
      <c r="A63" s="10"/>
    </row>
    <row r="64" spans="1:8" ht="27.75" customHeight="1" x14ac:dyDescent="0.2">
      <c r="A64" s="10"/>
    </row>
    <row r="65" spans="1:1" ht="27.75" customHeight="1" x14ac:dyDescent="0.2">
      <c r="A65" s="10"/>
    </row>
    <row r="66" spans="1:1" ht="27.75" customHeight="1" x14ac:dyDescent="0.2">
      <c r="A66" s="10"/>
    </row>
    <row r="67" spans="1:1" ht="27.75" customHeight="1" x14ac:dyDescent="0.2">
      <c r="A67" s="10"/>
    </row>
    <row r="68" spans="1:1" ht="27.75" customHeight="1" x14ac:dyDescent="0.2">
      <c r="A68" s="10"/>
    </row>
    <row r="69" spans="1:1" ht="27.75" customHeight="1" x14ac:dyDescent="0.2">
      <c r="A69" s="10"/>
    </row>
    <row r="70" spans="1:1" ht="27.75" customHeight="1" x14ac:dyDescent="0.2">
      <c r="A70" s="10"/>
    </row>
    <row r="71" spans="1:1" ht="27.75" customHeight="1" x14ac:dyDescent="0.2">
      <c r="A71" s="10"/>
    </row>
    <row r="72" spans="1:1" ht="27.75" customHeight="1" x14ac:dyDescent="0.2">
      <c r="A72" s="10"/>
    </row>
    <row r="73" spans="1:1" ht="27.75" customHeight="1" x14ac:dyDescent="0.2">
      <c r="A73" s="10"/>
    </row>
    <row r="74" spans="1:1" ht="27.75" customHeight="1" x14ac:dyDescent="0.2">
      <c r="A74" s="10"/>
    </row>
    <row r="75" spans="1:1" ht="27.75" customHeight="1" x14ac:dyDescent="0.2">
      <c r="A75" s="10"/>
    </row>
    <row r="76" spans="1:1" ht="27.75" customHeight="1" x14ac:dyDescent="0.2">
      <c r="A76" s="10"/>
    </row>
    <row r="77" spans="1:1" ht="27.75" customHeight="1" x14ac:dyDescent="0.2">
      <c r="A77" s="10"/>
    </row>
    <row r="78" spans="1:1" ht="27.75" customHeight="1" x14ac:dyDescent="0.2">
      <c r="A78" s="10"/>
    </row>
    <row r="79" spans="1:1" ht="27.75" customHeight="1" x14ac:dyDescent="0.2">
      <c r="A79" s="10"/>
    </row>
    <row r="80" spans="1:1" ht="27.75" customHeight="1" x14ac:dyDescent="0.2">
      <c r="A80" s="10"/>
    </row>
    <row r="81" spans="1:1" ht="27.75" customHeight="1" x14ac:dyDescent="0.2">
      <c r="A81" s="10"/>
    </row>
    <row r="82" spans="1:1" ht="27.75" customHeight="1" x14ac:dyDescent="0.2">
      <c r="A82" s="10"/>
    </row>
    <row r="83" spans="1:1" ht="27.75" customHeight="1" x14ac:dyDescent="0.2">
      <c r="A83" s="10"/>
    </row>
    <row r="84" spans="1:1" ht="27.75" customHeight="1" x14ac:dyDescent="0.2">
      <c r="A84" s="10"/>
    </row>
    <row r="85" spans="1:1" ht="27.75" customHeight="1" x14ac:dyDescent="0.2">
      <c r="A85" s="10"/>
    </row>
    <row r="86" spans="1:1" ht="27.75" customHeight="1" x14ac:dyDescent="0.2">
      <c r="A86" s="10"/>
    </row>
    <row r="87" spans="1:1" ht="27.75" customHeight="1" x14ac:dyDescent="0.2">
      <c r="A87" s="10"/>
    </row>
    <row r="88" spans="1:1" ht="27.75" customHeight="1" x14ac:dyDescent="0.2">
      <c r="A88" s="10"/>
    </row>
    <row r="89" spans="1:1" ht="27.75" customHeight="1" x14ac:dyDescent="0.2">
      <c r="A89" s="10"/>
    </row>
    <row r="90" spans="1:1" ht="27.75" customHeight="1" x14ac:dyDescent="0.2">
      <c r="A90" s="10"/>
    </row>
    <row r="91" spans="1:1" ht="27.75" customHeight="1" x14ac:dyDescent="0.2">
      <c r="A91" s="10"/>
    </row>
    <row r="92" spans="1:1" ht="27.75" customHeight="1" x14ac:dyDescent="0.2">
      <c r="A92" s="10"/>
    </row>
    <row r="93" spans="1:1" ht="27.75" customHeight="1" x14ac:dyDescent="0.2">
      <c r="A93" s="10"/>
    </row>
    <row r="94" spans="1:1" ht="27.75" customHeight="1" x14ac:dyDescent="0.2">
      <c r="A94" s="10"/>
    </row>
    <row r="95" spans="1:1" ht="27.75" customHeight="1" x14ac:dyDescent="0.2">
      <c r="A95" s="10"/>
    </row>
    <row r="96" spans="1:1" ht="27.75" customHeight="1" x14ac:dyDescent="0.2">
      <c r="A96" s="10"/>
    </row>
    <row r="97" spans="1:1" ht="27.75" customHeight="1" x14ac:dyDescent="0.2">
      <c r="A97" s="10"/>
    </row>
    <row r="98" spans="1:1" ht="27.75" customHeight="1" x14ac:dyDescent="0.2">
      <c r="A98" s="10"/>
    </row>
    <row r="99" spans="1:1" ht="27.75" customHeight="1" x14ac:dyDescent="0.2">
      <c r="A99" s="10"/>
    </row>
    <row r="100" spans="1:1" ht="27.75" customHeight="1" x14ac:dyDescent="0.2">
      <c r="A100" s="10"/>
    </row>
    <row r="101" spans="1:1" ht="27.75" customHeight="1" x14ac:dyDescent="0.2">
      <c r="A101" s="10"/>
    </row>
    <row r="102" spans="1:1" ht="27.75" customHeight="1" x14ac:dyDescent="0.2">
      <c r="A102" s="10"/>
    </row>
    <row r="103" spans="1:1" ht="27.75" customHeight="1" x14ac:dyDescent="0.2">
      <c r="A103" s="10"/>
    </row>
    <row r="104" spans="1:1" ht="27.75" customHeight="1" x14ac:dyDescent="0.2">
      <c r="A104" s="10"/>
    </row>
    <row r="105" spans="1:1" ht="27.75" customHeight="1" x14ac:dyDescent="0.2">
      <c r="A105" s="10"/>
    </row>
    <row r="106" spans="1:1" ht="27.75" customHeight="1" x14ac:dyDescent="0.2">
      <c r="A106" s="10"/>
    </row>
    <row r="107" spans="1:1" ht="27.75" customHeight="1" x14ac:dyDescent="0.2">
      <c r="A107" s="10"/>
    </row>
    <row r="108" spans="1:1" ht="27.75" customHeight="1" x14ac:dyDescent="0.2">
      <c r="A108" s="10"/>
    </row>
    <row r="109" spans="1:1" ht="27.75" customHeight="1" x14ac:dyDescent="0.2">
      <c r="A109" s="10"/>
    </row>
    <row r="110" spans="1:1" ht="27.75" customHeight="1" x14ac:dyDescent="0.2">
      <c r="A110" s="10"/>
    </row>
    <row r="111" spans="1:1" ht="27.75" customHeight="1" x14ac:dyDescent="0.2">
      <c r="A111" s="10"/>
    </row>
    <row r="112" spans="1:1" ht="27.75" customHeight="1" x14ac:dyDescent="0.2">
      <c r="A112" s="10"/>
    </row>
    <row r="113" spans="1:1" ht="27.75" customHeight="1" x14ac:dyDescent="0.2">
      <c r="A113" s="10"/>
    </row>
    <row r="114" spans="1:1" ht="27.75" customHeight="1" x14ac:dyDescent="0.2">
      <c r="A114" s="10"/>
    </row>
    <row r="115" spans="1:1" ht="27.75" customHeight="1" x14ac:dyDescent="0.2">
      <c r="A115" s="10"/>
    </row>
    <row r="116" spans="1:1" ht="27.75" customHeight="1" x14ac:dyDescent="0.2">
      <c r="A116" s="10"/>
    </row>
    <row r="117" spans="1:1" ht="27.75" customHeight="1" x14ac:dyDescent="0.2">
      <c r="A117" s="10"/>
    </row>
    <row r="118" spans="1:1" ht="27.75" customHeight="1" x14ac:dyDescent="0.2">
      <c r="A118" s="10"/>
    </row>
    <row r="119" spans="1:1" ht="27.75" customHeight="1" x14ac:dyDescent="0.2">
      <c r="A119" s="10"/>
    </row>
    <row r="120" spans="1:1" ht="27.75" customHeight="1" x14ac:dyDescent="0.2">
      <c r="A120" s="10"/>
    </row>
    <row r="121" spans="1:1" ht="27.75" customHeight="1" x14ac:dyDescent="0.2">
      <c r="A121" s="10"/>
    </row>
    <row r="122" spans="1:1" ht="27.75" customHeight="1" x14ac:dyDescent="0.2">
      <c r="A122" s="10"/>
    </row>
    <row r="123" spans="1:1" ht="27.75" customHeight="1" x14ac:dyDescent="0.2">
      <c r="A123" s="10"/>
    </row>
    <row r="124" spans="1:1" ht="27.75" customHeight="1" x14ac:dyDescent="0.2">
      <c r="A124" s="10"/>
    </row>
    <row r="125" spans="1:1" ht="27.75" customHeight="1" x14ac:dyDescent="0.2">
      <c r="A125" s="10"/>
    </row>
    <row r="126" spans="1:1" ht="27.75" customHeight="1" x14ac:dyDescent="0.2">
      <c r="A126" s="10"/>
    </row>
    <row r="127" spans="1:1" ht="27.75" customHeight="1" x14ac:dyDescent="0.2">
      <c r="A127" s="10"/>
    </row>
    <row r="128" spans="1:1" ht="27.75" customHeight="1" x14ac:dyDescent="0.2">
      <c r="A128" s="10"/>
    </row>
    <row r="129" spans="1:1" ht="27.75" customHeight="1" x14ac:dyDescent="0.2">
      <c r="A129" s="10"/>
    </row>
    <row r="130" spans="1:1" ht="27.75" customHeight="1" x14ac:dyDescent="0.2">
      <c r="A130" s="10"/>
    </row>
    <row r="131" spans="1:1" ht="27.75" customHeight="1" x14ac:dyDescent="0.2">
      <c r="A131" s="10"/>
    </row>
    <row r="132" spans="1:1" ht="27.75" customHeight="1" x14ac:dyDescent="0.2">
      <c r="A132" s="10"/>
    </row>
    <row r="133" spans="1:1" ht="27.75" customHeight="1" x14ac:dyDescent="0.2">
      <c r="A133" s="10"/>
    </row>
    <row r="134" spans="1:1" ht="27.75" customHeight="1" x14ac:dyDescent="0.2">
      <c r="A134" s="10"/>
    </row>
    <row r="135" spans="1:1" ht="27.75" customHeight="1" x14ac:dyDescent="0.2">
      <c r="A135" s="10"/>
    </row>
    <row r="136" spans="1:1" ht="27.75" customHeight="1" x14ac:dyDescent="0.2">
      <c r="A136" s="10"/>
    </row>
    <row r="137" spans="1:1" ht="27.75" customHeight="1" x14ac:dyDescent="0.2">
      <c r="A137" s="10"/>
    </row>
    <row r="138" spans="1:1" ht="27.75" customHeight="1" x14ac:dyDescent="0.2">
      <c r="A138" s="10"/>
    </row>
    <row r="139" spans="1:1" ht="27.75" customHeight="1" x14ac:dyDescent="0.2">
      <c r="A139" s="10"/>
    </row>
    <row r="140" spans="1:1" ht="27.75" customHeight="1" x14ac:dyDescent="0.2">
      <c r="A140" s="10"/>
    </row>
    <row r="141" spans="1:1" ht="27.75" customHeight="1" x14ac:dyDescent="0.2">
      <c r="A141" s="10"/>
    </row>
    <row r="142" spans="1:1" ht="27.75" customHeight="1" x14ac:dyDescent="0.2">
      <c r="A142" s="10"/>
    </row>
    <row r="143" spans="1:1" ht="27.75" customHeight="1" x14ac:dyDescent="0.2">
      <c r="A143" s="10"/>
    </row>
    <row r="144" spans="1:1" ht="27.75" customHeight="1" x14ac:dyDescent="0.2">
      <c r="A144" s="10"/>
    </row>
    <row r="145" spans="1:1" ht="27.75" customHeight="1" x14ac:dyDescent="0.2">
      <c r="A145" s="10"/>
    </row>
    <row r="146" spans="1:1" ht="27.75" customHeight="1" x14ac:dyDescent="0.2">
      <c r="A146" s="10"/>
    </row>
    <row r="147" spans="1:1" ht="27.75" customHeight="1" x14ac:dyDescent="0.2">
      <c r="A147" s="10"/>
    </row>
    <row r="148" spans="1:1" ht="27.75" customHeight="1" x14ac:dyDescent="0.2">
      <c r="A148" s="10"/>
    </row>
    <row r="149" spans="1:1" ht="27.75" customHeight="1" x14ac:dyDescent="0.2">
      <c r="A149" s="10"/>
    </row>
    <row r="150" spans="1:1" ht="27.75" customHeight="1" x14ac:dyDescent="0.2">
      <c r="A150" s="10"/>
    </row>
    <row r="151" spans="1:1" ht="27.75" customHeight="1" x14ac:dyDescent="0.2">
      <c r="A151" s="10"/>
    </row>
    <row r="152" spans="1:1" ht="27.75" customHeight="1" x14ac:dyDescent="0.2">
      <c r="A152" s="10"/>
    </row>
    <row r="153" spans="1:1" ht="27.75" customHeight="1" x14ac:dyDescent="0.2">
      <c r="A153" s="10"/>
    </row>
    <row r="154" spans="1:1" ht="27.75" customHeight="1" x14ac:dyDescent="0.2">
      <c r="A154" s="10"/>
    </row>
    <row r="155" spans="1:1" ht="27.75" customHeight="1" x14ac:dyDescent="0.2">
      <c r="A155" s="10"/>
    </row>
    <row r="156" spans="1:1" ht="27.75" customHeight="1" x14ac:dyDescent="0.2">
      <c r="A156" s="10"/>
    </row>
    <row r="157" spans="1:1" ht="27.75" customHeight="1" x14ac:dyDescent="0.2">
      <c r="A157" s="10"/>
    </row>
    <row r="158" spans="1:1" ht="27.75" customHeight="1" x14ac:dyDescent="0.2">
      <c r="A158" s="10"/>
    </row>
    <row r="159" spans="1:1" ht="27.75" customHeight="1" x14ac:dyDescent="0.2">
      <c r="A159" s="10"/>
    </row>
    <row r="160" spans="1:1" ht="27.75" customHeight="1" x14ac:dyDescent="0.2">
      <c r="A160" s="10"/>
    </row>
    <row r="161" spans="1:1" ht="27.75" customHeight="1" x14ac:dyDescent="0.2">
      <c r="A161" s="10"/>
    </row>
    <row r="162" spans="1:1" ht="27.75" customHeight="1" x14ac:dyDescent="0.2">
      <c r="A162" s="10"/>
    </row>
    <row r="163" spans="1:1" ht="27.75" customHeight="1" x14ac:dyDescent="0.2">
      <c r="A163" s="10"/>
    </row>
    <row r="164" spans="1:1" ht="27.75" customHeight="1" x14ac:dyDescent="0.2">
      <c r="A164" s="10"/>
    </row>
    <row r="165" spans="1:1" ht="27.75" customHeight="1" x14ac:dyDescent="0.2">
      <c r="A165" s="10"/>
    </row>
    <row r="166" spans="1:1" ht="27.75" customHeight="1" x14ac:dyDescent="0.2">
      <c r="A166" s="10"/>
    </row>
    <row r="167" spans="1:1" ht="27.75" customHeight="1" x14ac:dyDescent="0.2">
      <c r="A167" s="10"/>
    </row>
    <row r="168" spans="1:1" ht="27.75" customHeight="1" x14ac:dyDescent="0.2">
      <c r="A168" s="10"/>
    </row>
    <row r="169" spans="1:1" ht="27.75" customHeight="1" x14ac:dyDescent="0.2">
      <c r="A169" s="10"/>
    </row>
    <row r="170" spans="1:1" ht="27.75" customHeight="1" x14ac:dyDescent="0.2">
      <c r="A170" s="10"/>
    </row>
    <row r="171" spans="1:1" ht="27.75" customHeight="1" x14ac:dyDescent="0.2">
      <c r="A171" s="10"/>
    </row>
    <row r="172" spans="1:1" ht="27.75" customHeight="1" x14ac:dyDescent="0.2">
      <c r="A172" s="10"/>
    </row>
    <row r="173" spans="1:1" ht="27.75" customHeight="1" x14ac:dyDescent="0.2">
      <c r="A173" s="10"/>
    </row>
    <row r="174" spans="1:1" ht="27.75" customHeight="1" x14ac:dyDescent="0.2">
      <c r="A174" s="10"/>
    </row>
    <row r="175" spans="1:1" ht="27.75" customHeight="1" x14ac:dyDescent="0.2">
      <c r="A175" s="10"/>
    </row>
    <row r="176" spans="1:1" ht="27.75" customHeight="1" x14ac:dyDescent="0.2">
      <c r="A176" s="10"/>
    </row>
    <row r="177" spans="1:1" ht="27.75" customHeight="1" x14ac:dyDescent="0.2">
      <c r="A177" s="10"/>
    </row>
    <row r="178" spans="1:1" ht="27.75" customHeight="1" x14ac:dyDescent="0.2">
      <c r="A178" s="10"/>
    </row>
    <row r="179" spans="1:1" ht="27.75" customHeight="1" x14ac:dyDescent="0.2">
      <c r="A179" s="10"/>
    </row>
    <row r="180" spans="1:1" ht="27.75" customHeight="1" x14ac:dyDescent="0.2">
      <c r="A180" s="10"/>
    </row>
    <row r="181" spans="1:1" ht="27.75" customHeight="1" x14ac:dyDescent="0.2">
      <c r="A181" s="10"/>
    </row>
    <row r="182" spans="1:1" ht="27.75" customHeight="1" x14ac:dyDescent="0.2">
      <c r="A182" s="10"/>
    </row>
    <row r="183" spans="1:1" ht="27.75" customHeight="1" x14ac:dyDescent="0.2">
      <c r="A183" s="10"/>
    </row>
    <row r="184" spans="1:1" ht="27.75" customHeight="1" x14ac:dyDescent="0.2">
      <c r="A184" s="10"/>
    </row>
    <row r="185" spans="1:1" ht="27.75" customHeight="1" x14ac:dyDescent="0.2">
      <c r="A185" s="10"/>
    </row>
    <row r="186" spans="1:1" ht="27.75" customHeight="1" x14ac:dyDescent="0.2">
      <c r="A186" s="10"/>
    </row>
    <row r="187" spans="1:1" ht="27.75" customHeight="1" x14ac:dyDescent="0.2">
      <c r="A187" s="10"/>
    </row>
    <row r="188" spans="1:1" ht="27.75" customHeight="1" x14ac:dyDescent="0.2">
      <c r="A188" s="10"/>
    </row>
    <row r="189" spans="1:1" ht="27.75" customHeight="1" x14ac:dyDescent="0.2">
      <c r="A189" s="10"/>
    </row>
    <row r="190" spans="1:1" ht="27.75" customHeight="1" x14ac:dyDescent="0.2">
      <c r="A190" s="10"/>
    </row>
    <row r="191" spans="1:1" ht="27.75" customHeight="1" x14ac:dyDescent="0.2">
      <c r="A191" s="10"/>
    </row>
    <row r="192" spans="1:1" ht="27.75" customHeight="1" x14ac:dyDescent="0.2">
      <c r="A192" s="10"/>
    </row>
    <row r="193" spans="1:1" ht="27.75" customHeight="1" x14ac:dyDescent="0.2">
      <c r="A193" s="10"/>
    </row>
    <row r="194" spans="1:1" ht="27.75" customHeight="1" x14ac:dyDescent="0.2">
      <c r="A194" s="10"/>
    </row>
    <row r="195" spans="1:1" ht="27.75" customHeight="1" x14ac:dyDescent="0.2">
      <c r="A195" s="10"/>
    </row>
    <row r="196" spans="1:1" ht="27.75" customHeight="1" x14ac:dyDescent="0.2">
      <c r="A196" s="10"/>
    </row>
    <row r="197" spans="1:1" ht="27.75" customHeight="1" x14ac:dyDescent="0.2">
      <c r="A197" s="10"/>
    </row>
    <row r="198" spans="1:1" ht="27.75" customHeight="1" x14ac:dyDescent="0.2">
      <c r="A198" s="10"/>
    </row>
    <row r="199" spans="1:1" ht="27.75" customHeight="1" x14ac:dyDescent="0.2">
      <c r="A199" s="10"/>
    </row>
    <row r="200" spans="1:1" ht="27.75" customHeight="1" x14ac:dyDescent="0.2">
      <c r="A200" s="10"/>
    </row>
    <row r="201" spans="1:1" ht="27.75" customHeight="1" x14ac:dyDescent="0.2">
      <c r="A201" s="10"/>
    </row>
    <row r="202" spans="1:1" ht="27.75" customHeight="1" x14ac:dyDescent="0.2">
      <c r="A202" s="10"/>
    </row>
    <row r="203" spans="1:1" ht="27.75" customHeight="1" x14ac:dyDescent="0.2">
      <c r="A203" s="10"/>
    </row>
    <row r="204" spans="1:1" ht="27.75" customHeight="1" x14ac:dyDescent="0.2">
      <c r="A204" s="10"/>
    </row>
    <row r="205" spans="1:1" ht="27.75" customHeight="1" x14ac:dyDescent="0.2">
      <c r="A205" s="10"/>
    </row>
    <row r="206" spans="1:1" ht="27.75" customHeight="1" x14ac:dyDescent="0.2">
      <c r="A206" s="10"/>
    </row>
    <row r="207" spans="1:1" ht="27.75" customHeight="1" x14ac:dyDescent="0.2">
      <c r="A207" s="10"/>
    </row>
    <row r="208" spans="1:1" ht="27.75" customHeight="1" x14ac:dyDescent="0.2">
      <c r="A208" s="10"/>
    </row>
    <row r="209" spans="1:1" ht="27.75" customHeight="1" x14ac:dyDescent="0.2">
      <c r="A209" s="10"/>
    </row>
    <row r="210" spans="1:1" ht="27.75" customHeight="1" x14ac:dyDescent="0.2">
      <c r="A210" s="10"/>
    </row>
    <row r="211" spans="1:1" ht="27.75" customHeight="1" x14ac:dyDescent="0.2">
      <c r="A211" s="10"/>
    </row>
    <row r="212" spans="1:1" ht="27.75" customHeight="1" x14ac:dyDescent="0.2">
      <c r="A212" s="10"/>
    </row>
    <row r="213" spans="1:1" ht="27.75" customHeight="1" x14ac:dyDescent="0.2">
      <c r="A213" s="10"/>
    </row>
    <row r="214" spans="1:1" ht="27.75" customHeight="1" x14ac:dyDescent="0.2">
      <c r="A214" s="10"/>
    </row>
    <row r="215" spans="1:1" ht="27.75" customHeight="1" x14ac:dyDescent="0.2">
      <c r="A215" s="10"/>
    </row>
    <row r="216" spans="1:1" ht="27.75" customHeight="1" x14ac:dyDescent="0.2">
      <c r="A216" s="10"/>
    </row>
    <row r="217" spans="1:1" ht="27.75" customHeight="1" x14ac:dyDescent="0.2">
      <c r="A217" s="10"/>
    </row>
    <row r="218" spans="1:1" ht="27.75" customHeight="1" x14ac:dyDescent="0.2">
      <c r="A218" s="10"/>
    </row>
    <row r="219" spans="1:1" ht="27.75" customHeight="1" x14ac:dyDescent="0.2">
      <c r="A219" s="10"/>
    </row>
    <row r="220" spans="1:1" ht="27.75" customHeight="1" x14ac:dyDescent="0.2">
      <c r="A220" s="10"/>
    </row>
    <row r="221" spans="1:1" ht="27.75" customHeight="1" x14ac:dyDescent="0.2">
      <c r="A221" s="10"/>
    </row>
    <row r="222" spans="1:1" ht="27.75" customHeight="1" x14ac:dyDescent="0.2">
      <c r="A222" s="10"/>
    </row>
    <row r="223" spans="1:1" ht="27.75" customHeight="1" x14ac:dyDescent="0.2">
      <c r="A223" s="10"/>
    </row>
    <row r="224" spans="1:1" ht="27.75" customHeight="1" x14ac:dyDescent="0.2">
      <c r="A224" s="10"/>
    </row>
    <row r="225" spans="1:1" ht="27.75" customHeight="1" x14ac:dyDescent="0.2">
      <c r="A225" s="10"/>
    </row>
    <row r="226" spans="1:1" ht="27.75" customHeight="1" x14ac:dyDescent="0.2">
      <c r="A226" s="10"/>
    </row>
    <row r="227" spans="1:1" ht="27.75" customHeight="1" x14ac:dyDescent="0.2">
      <c r="A227" s="10"/>
    </row>
    <row r="228" spans="1:1" ht="27.75" customHeight="1" x14ac:dyDescent="0.2">
      <c r="A228" s="10"/>
    </row>
    <row r="229" spans="1:1" ht="27.75" customHeight="1" x14ac:dyDescent="0.2">
      <c r="A229" s="10"/>
    </row>
    <row r="230" spans="1:1" ht="27.75" customHeight="1" x14ac:dyDescent="0.2">
      <c r="A230" s="10"/>
    </row>
    <row r="231" spans="1:1" ht="27.75" customHeight="1" x14ac:dyDescent="0.2">
      <c r="A231" s="10"/>
    </row>
    <row r="232" spans="1:1" ht="27.75" customHeight="1" x14ac:dyDescent="0.2">
      <c r="A232" s="10"/>
    </row>
    <row r="233" spans="1:1" ht="27.75" customHeight="1" x14ac:dyDescent="0.2">
      <c r="A233" s="10"/>
    </row>
    <row r="234" spans="1:1" ht="27.75" customHeight="1" x14ac:dyDescent="0.2">
      <c r="A234" s="10"/>
    </row>
    <row r="235" spans="1:1" ht="27.75" customHeight="1" x14ac:dyDescent="0.2">
      <c r="A235" s="10"/>
    </row>
    <row r="236" spans="1:1" ht="27.75" customHeight="1" x14ac:dyDescent="0.2">
      <c r="A236" s="10"/>
    </row>
    <row r="237" spans="1:1" ht="27.75" customHeight="1" x14ac:dyDescent="0.2">
      <c r="A237" s="10"/>
    </row>
    <row r="238" spans="1:1" ht="27.75" customHeight="1" x14ac:dyDescent="0.2">
      <c r="A238" s="10"/>
    </row>
    <row r="239" spans="1:1" ht="27.75" customHeight="1" x14ac:dyDescent="0.2">
      <c r="A239" s="10"/>
    </row>
    <row r="240" spans="1:1" ht="27.75" customHeight="1" x14ac:dyDescent="0.2">
      <c r="A240" s="10"/>
    </row>
    <row r="241" spans="1:1" ht="27.75" customHeight="1" x14ac:dyDescent="0.2">
      <c r="A241" s="10"/>
    </row>
    <row r="242" spans="1:1" ht="27.75" customHeight="1" x14ac:dyDescent="0.2">
      <c r="A242" s="10"/>
    </row>
    <row r="243" spans="1:1" ht="27.75" customHeight="1" x14ac:dyDescent="0.2">
      <c r="A243" s="10"/>
    </row>
    <row r="244" spans="1:1" ht="27.75" customHeight="1" x14ac:dyDescent="0.2">
      <c r="A244" s="10"/>
    </row>
    <row r="245" spans="1:1" ht="27.75" customHeight="1" x14ac:dyDescent="0.2">
      <c r="A245" s="10"/>
    </row>
    <row r="246" spans="1:1" ht="27.75" customHeight="1" x14ac:dyDescent="0.2">
      <c r="A246" s="10"/>
    </row>
    <row r="247" spans="1:1" ht="27.75" customHeight="1" x14ac:dyDescent="0.2">
      <c r="A247" s="10"/>
    </row>
    <row r="248" spans="1:1" ht="27.75" customHeight="1" x14ac:dyDescent="0.2">
      <c r="A248" s="10"/>
    </row>
    <row r="249" spans="1:1" ht="27.75" customHeight="1" x14ac:dyDescent="0.2">
      <c r="A249" s="10"/>
    </row>
    <row r="250" spans="1:1" ht="27.75" customHeight="1" x14ac:dyDescent="0.2">
      <c r="A250" s="10"/>
    </row>
    <row r="251" spans="1:1" ht="27.75" customHeight="1" x14ac:dyDescent="0.2">
      <c r="A251" s="10"/>
    </row>
    <row r="252" spans="1:1" ht="27.75" customHeight="1" x14ac:dyDescent="0.2">
      <c r="A252" s="10"/>
    </row>
    <row r="253" spans="1:1" ht="27.75" customHeight="1" x14ac:dyDescent="0.2">
      <c r="A253" s="10"/>
    </row>
    <row r="254" spans="1:1" ht="27.75" customHeight="1" x14ac:dyDescent="0.2">
      <c r="A254" s="10"/>
    </row>
    <row r="255" spans="1:1" ht="27.75" customHeight="1" x14ac:dyDescent="0.2">
      <c r="A255" s="10"/>
    </row>
    <row r="256" spans="1:1" ht="27.75" customHeight="1" x14ac:dyDescent="0.2">
      <c r="A256" s="10"/>
    </row>
    <row r="257" spans="1:1" ht="27.75" customHeight="1" x14ac:dyDescent="0.2">
      <c r="A257" s="10"/>
    </row>
    <row r="258" spans="1:1" ht="27.75" customHeight="1" x14ac:dyDescent="0.2">
      <c r="A258" s="10"/>
    </row>
    <row r="259" spans="1:1" ht="27.75" customHeight="1" x14ac:dyDescent="0.2">
      <c r="A259" s="10"/>
    </row>
    <row r="260" spans="1:1" ht="27.75" customHeight="1" x14ac:dyDescent="0.2">
      <c r="A260" s="10"/>
    </row>
    <row r="261" spans="1:1" ht="27.75" customHeight="1" x14ac:dyDescent="0.2">
      <c r="A261" s="10"/>
    </row>
    <row r="262" spans="1:1" ht="27.75" customHeight="1" x14ac:dyDescent="0.2">
      <c r="A262" s="10"/>
    </row>
    <row r="263" spans="1:1" ht="27.75" customHeight="1" x14ac:dyDescent="0.2">
      <c r="A263" s="10"/>
    </row>
    <row r="264" spans="1:1" ht="27.75" customHeight="1" x14ac:dyDescent="0.2">
      <c r="A264" s="10"/>
    </row>
    <row r="265" spans="1:1" ht="27.75" customHeight="1" x14ac:dyDescent="0.2">
      <c r="A265" s="10"/>
    </row>
    <row r="266" spans="1:1" ht="27.75" customHeight="1" x14ac:dyDescent="0.2">
      <c r="A266" s="10"/>
    </row>
    <row r="267" spans="1:1" ht="27.75" customHeight="1" x14ac:dyDescent="0.2">
      <c r="A267" s="10"/>
    </row>
    <row r="268" spans="1:1" ht="27.75" customHeight="1" x14ac:dyDescent="0.2">
      <c r="A268" s="10"/>
    </row>
    <row r="269" spans="1:1" ht="27.75" customHeight="1" x14ac:dyDescent="0.2">
      <c r="A269" s="10"/>
    </row>
    <row r="270" spans="1:1" ht="27.75" customHeight="1" x14ac:dyDescent="0.2">
      <c r="A270" s="10"/>
    </row>
    <row r="271" spans="1:1" ht="27.75" customHeight="1" x14ac:dyDescent="0.2">
      <c r="A271" s="10"/>
    </row>
    <row r="272" spans="1:1" ht="27.75" customHeight="1" x14ac:dyDescent="0.2">
      <c r="A272" s="10"/>
    </row>
    <row r="273" spans="1:1" ht="27.75" customHeight="1" x14ac:dyDescent="0.2">
      <c r="A273" s="10"/>
    </row>
    <row r="274" spans="1:1" ht="27.75" customHeight="1" x14ac:dyDescent="0.2">
      <c r="A274" s="10"/>
    </row>
    <row r="275" spans="1:1" ht="27.75" customHeight="1" x14ac:dyDescent="0.2">
      <c r="A275" s="10"/>
    </row>
    <row r="276" spans="1:1" ht="27.75" customHeight="1" x14ac:dyDescent="0.2">
      <c r="A276" s="10"/>
    </row>
    <row r="277" spans="1:1" ht="27.75" customHeight="1" x14ac:dyDescent="0.2">
      <c r="A277" s="10"/>
    </row>
    <row r="278" spans="1:1" ht="27.75" customHeight="1" x14ac:dyDescent="0.2">
      <c r="A278" s="10"/>
    </row>
    <row r="279" spans="1:1" ht="27.75" customHeight="1" x14ac:dyDescent="0.2">
      <c r="A279" s="10"/>
    </row>
    <row r="280" spans="1:1" ht="27.75" customHeight="1" x14ac:dyDescent="0.2">
      <c r="A280" s="10"/>
    </row>
    <row r="281" spans="1:1" ht="27.75" customHeight="1" x14ac:dyDescent="0.2">
      <c r="A281" s="10"/>
    </row>
    <row r="282" spans="1:1" ht="27.75" customHeight="1" x14ac:dyDescent="0.2">
      <c r="A282" s="10"/>
    </row>
    <row r="283" spans="1:1" ht="27.75" customHeight="1" x14ac:dyDescent="0.2">
      <c r="A283" s="10"/>
    </row>
    <row r="284" spans="1:1" ht="27.75" customHeight="1" x14ac:dyDescent="0.2">
      <c r="A284" s="10"/>
    </row>
    <row r="285" spans="1:1" ht="27.75" customHeight="1" x14ac:dyDescent="0.2">
      <c r="A285" s="10"/>
    </row>
    <row r="286" spans="1:1" ht="27.75" customHeight="1" x14ac:dyDescent="0.2">
      <c r="A286" s="10"/>
    </row>
    <row r="287" spans="1:1" ht="27.75" customHeight="1" x14ac:dyDescent="0.2">
      <c r="A287" s="10"/>
    </row>
    <row r="288" spans="1:1" ht="27.75" customHeight="1" x14ac:dyDescent="0.2">
      <c r="A288" s="10"/>
    </row>
    <row r="289" spans="1:1" ht="27.75" customHeight="1" x14ac:dyDescent="0.2">
      <c r="A289" s="10"/>
    </row>
    <row r="290" spans="1:1" ht="27.75" customHeight="1" x14ac:dyDescent="0.2">
      <c r="A290" s="10"/>
    </row>
    <row r="291" spans="1:1" ht="27.75" customHeight="1" x14ac:dyDescent="0.2">
      <c r="A291" s="10"/>
    </row>
    <row r="292" spans="1:1" ht="27.75" customHeight="1" x14ac:dyDescent="0.2">
      <c r="A292" s="10"/>
    </row>
    <row r="293" spans="1:1" ht="27.75" customHeight="1" x14ac:dyDescent="0.2">
      <c r="A293" s="10"/>
    </row>
    <row r="294" spans="1:1" ht="27.75" customHeight="1" x14ac:dyDescent="0.2">
      <c r="A294" s="10"/>
    </row>
    <row r="295" spans="1:1" ht="27.75" customHeight="1" x14ac:dyDescent="0.2">
      <c r="A295" s="10"/>
    </row>
    <row r="296" spans="1:1" ht="27.75" customHeight="1" x14ac:dyDescent="0.2">
      <c r="A296" s="10"/>
    </row>
    <row r="297" spans="1:1" ht="27.75" customHeight="1" x14ac:dyDescent="0.2">
      <c r="A297" s="10"/>
    </row>
    <row r="298" spans="1:1" ht="27.75" customHeight="1" x14ac:dyDescent="0.2">
      <c r="A298" s="10"/>
    </row>
    <row r="299" spans="1:1" ht="27.75" customHeight="1" x14ac:dyDescent="0.2">
      <c r="A299" s="10"/>
    </row>
    <row r="300" spans="1:1" ht="27.75" customHeight="1" x14ac:dyDescent="0.2">
      <c r="A300" s="10"/>
    </row>
    <row r="301" spans="1:1" ht="27.75" customHeight="1" x14ac:dyDescent="0.2">
      <c r="A301" s="10"/>
    </row>
    <row r="302" spans="1:1" ht="27.75" customHeight="1" x14ac:dyDescent="0.2">
      <c r="A302" s="10"/>
    </row>
    <row r="303" spans="1:1" ht="27.75" customHeight="1" x14ac:dyDescent="0.2">
      <c r="A303" s="10"/>
    </row>
    <row r="304" spans="1:1" ht="27.75" customHeight="1" x14ac:dyDescent="0.2">
      <c r="A304" s="10"/>
    </row>
    <row r="305" spans="1:1" ht="27.75" customHeight="1" x14ac:dyDescent="0.2">
      <c r="A305" s="10"/>
    </row>
    <row r="306" spans="1:1" ht="27.75" customHeight="1" x14ac:dyDescent="0.2">
      <c r="A306" s="10"/>
    </row>
    <row r="307" spans="1:1" ht="27.75" customHeight="1" x14ac:dyDescent="0.2">
      <c r="A307" s="10"/>
    </row>
    <row r="308" spans="1:1" ht="27.75" customHeight="1" x14ac:dyDescent="0.2">
      <c r="A308" s="10"/>
    </row>
    <row r="309" spans="1:1" ht="27.75" customHeight="1" x14ac:dyDescent="0.2">
      <c r="A309" s="10"/>
    </row>
    <row r="310" spans="1:1" ht="27.75" customHeight="1" x14ac:dyDescent="0.2">
      <c r="A310" s="10"/>
    </row>
    <row r="311" spans="1:1" ht="27.75" customHeight="1" x14ac:dyDescent="0.2">
      <c r="A311" s="10"/>
    </row>
    <row r="312" spans="1:1" ht="27.75" customHeight="1" x14ac:dyDescent="0.2">
      <c r="A312" s="10"/>
    </row>
    <row r="313" spans="1:1" ht="27.75" customHeight="1" x14ac:dyDescent="0.2">
      <c r="A313" s="10"/>
    </row>
    <row r="314" spans="1:1" ht="27.75" customHeight="1" x14ac:dyDescent="0.2">
      <c r="A314" s="10"/>
    </row>
    <row r="315" spans="1:1" ht="27.75" customHeight="1" x14ac:dyDescent="0.2">
      <c r="A315" s="10"/>
    </row>
    <row r="316" spans="1:1" ht="27.75" customHeight="1" x14ac:dyDescent="0.2">
      <c r="A316" s="10"/>
    </row>
    <row r="317" spans="1:1" ht="27.75" customHeight="1" x14ac:dyDescent="0.2">
      <c r="A317" s="10"/>
    </row>
    <row r="318" spans="1:1" ht="27.75" customHeight="1" x14ac:dyDescent="0.2">
      <c r="A318" s="10"/>
    </row>
    <row r="319" spans="1:1" ht="27.75" customHeight="1" x14ac:dyDescent="0.2">
      <c r="A319" s="10"/>
    </row>
    <row r="320" spans="1:1" ht="27.75" customHeight="1" x14ac:dyDescent="0.2">
      <c r="A320" s="10"/>
    </row>
    <row r="321" spans="1:1" ht="27.75" customHeight="1" x14ac:dyDescent="0.2">
      <c r="A321" s="10"/>
    </row>
    <row r="322" spans="1:1" ht="27.75" customHeight="1" x14ac:dyDescent="0.2">
      <c r="A322" s="10"/>
    </row>
    <row r="323" spans="1:1" ht="27.75" customHeight="1" x14ac:dyDescent="0.2">
      <c r="A323" s="10"/>
    </row>
    <row r="324" spans="1:1" ht="27.75" customHeight="1" x14ac:dyDescent="0.2">
      <c r="A324" s="10"/>
    </row>
    <row r="325" spans="1:1" ht="27.75" customHeight="1" x14ac:dyDescent="0.2">
      <c r="A325" s="10"/>
    </row>
    <row r="326" spans="1:1" ht="27.75" customHeight="1" x14ac:dyDescent="0.2">
      <c r="A326" s="10"/>
    </row>
    <row r="327" spans="1:1" ht="27.75" customHeight="1" x14ac:dyDescent="0.2">
      <c r="A327" s="10"/>
    </row>
    <row r="328" spans="1:1" ht="27.75" customHeight="1" x14ac:dyDescent="0.2">
      <c r="A328" s="10"/>
    </row>
    <row r="329" spans="1:1" ht="27.75" customHeight="1" x14ac:dyDescent="0.2">
      <c r="A329" s="10"/>
    </row>
    <row r="330" spans="1:1" ht="27.75" customHeight="1" x14ac:dyDescent="0.2">
      <c r="A330" s="10"/>
    </row>
    <row r="331" spans="1:1" ht="27.75" customHeight="1" x14ac:dyDescent="0.2">
      <c r="A331" s="10"/>
    </row>
    <row r="332" spans="1:1" ht="27.75" customHeight="1" x14ac:dyDescent="0.2">
      <c r="A332" s="10"/>
    </row>
    <row r="333" spans="1:1" ht="27.75" customHeight="1" x14ac:dyDescent="0.2">
      <c r="A333" s="10"/>
    </row>
    <row r="334" spans="1:1" ht="27.75" customHeight="1" x14ac:dyDescent="0.2">
      <c r="A334" s="10"/>
    </row>
    <row r="335" spans="1:1" ht="27.75" customHeight="1" x14ac:dyDescent="0.2">
      <c r="A335" s="10"/>
    </row>
    <row r="336" spans="1:1" ht="27.75" customHeight="1" x14ac:dyDescent="0.2">
      <c r="A336" s="10"/>
    </row>
    <row r="337" spans="1:1" ht="27.75" customHeight="1" x14ac:dyDescent="0.2">
      <c r="A337" s="10"/>
    </row>
    <row r="338" spans="1:1" ht="27.75" customHeight="1" x14ac:dyDescent="0.2">
      <c r="A338" s="10"/>
    </row>
    <row r="339" spans="1:1" ht="27.75" customHeight="1" x14ac:dyDescent="0.2">
      <c r="A339" s="10"/>
    </row>
    <row r="340" spans="1:1" ht="27.75" customHeight="1" x14ac:dyDescent="0.2">
      <c r="A340" s="10"/>
    </row>
    <row r="341" spans="1:1" ht="27.75" customHeight="1" x14ac:dyDescent="0.2">
      <c r="A341" s="10"/>
    </row>
    <row r="342" spans="1:1" ht="27.75" customHeight="1" x14ac:dyDescent="0.2">
      <c r="A342" s="10"/>
    </row>
    <row r="343" spans="1:1" ht="27.75" customHeight="1" x14ac:dyDescent="0.2">
      <c r="A343" s="10"/>
    </row>
    <row r="344" spans="1:1" ht="27.75" customHeight="1" x14ac:dyDescent="0.2">
      <c r="A344" s="10"/>
    </row>
    <row r="345" spans="1:1" ht="27.75" customHeight="1" x14ac:dyDescent="0.2">
      <c r="A345" s="10"/>
    </row>
    <row r="346" spans="1:1" ht="27.75" customHeight="1" x14ac:dyDescent="0.2">
      <c r="A346" s="10"/>
    </row>
    <row r="347" spans="1:1" ht="27.75" customHeight="1" x14ac:dyDescent="0.2">
      <c r="A347" s="10"/>
    </row>
    <row r="348" spans="1:1" ht="27.75" customHeight="1" x14ac:dyDescent="0.2">
      <c r="A348" s="10"/>
    </row>
    <row r="349" spans="1:1" ht="27.75" customHeight="1" x14ac:dyDescent="0.2">
      <c r="A349" s="10"/>
    </row>
    <row r="350" spans="1:1" ht="27.75" customHeight="1" x14ac:dyDescent="0.2">
      <c r="A350" s="10"/>
    </row>
    <row r="351" spans="1:1" ht="27.75" customHeight="1" x14ac:dyDescent="0.2">
      <c r="A351" s="10"/>
    </row>
    <row r="352" spans="1:1" ht="27.75" customHeight="1" x14ac:dyDescent="0.2">
      <c r="A352" s="10"/>
    </row>
    <row r="353" spans="1:1" ht="27.75" customHeight="1" x14ac:dyDescent="0.2">
      <c r="A353" s="10"/>
    </row>
    <row r="354" spans="1:1" ht="27.75" customHeight="1" x14ac:dyDescent="0.2">
      <c r="A354" s="10"/>
    </row>
    <row r="355" spans="1:1" ht="27.75" customHeight="1" x14ac:dyDescent="0.2">
      <c r="A355" s="10"/>
    </row>
    <row r="356" spans="1:1" ht="27.75" customHeight="1" x14ac:dyDescent="0.2">
      <c r="A356" s="10"/>
    </row>
    <row r="357" spans="1:1" ht="27.75" customHeight="1" x14ac:dyDescent="0.2">
      <c r="A357" s="10"/>
    </row>
    <row r="358" spans="1:1" ht="27.75" customHeight="1" x14ac:dyDescent="0.2">
      <c r="A358" s="10"/>
    </row>
    <row r="359" spans="1:1" ht="27.75" customHeight="1" x14ac:dyDescent="0.2">
      <c r="A359" s="10"/>
    </row>
    <row r="360" spans="1:1" ht="27.75" customHeight="1" x14ac:dyDescent="0.2">
      <c r="A360" s="10"/>
    </row>
    <row r="361" spans="1:1" ht="27.75" customHeight="1" x14ac:dyDescent="0.2">
      <c r="A361" s="10"/>
    </row>
    <row r="362" spans="1:1" ht="27.75" customHeight="1" x14ac:dyDescent="0.2">
      <c r="A362" s="10"/>
    </row>
    <row r="363" spans="1:1" ht="27.75" customHeight="1" x14ac:dyDescent="0.2">
      <c r="A363" s="10"/>
    </row>
    <row r="364" spans="1:1" ht="27.75" customHeight="1" x14ac:dyDescent="0.2">
      <c r="A364" s="10"/>
    </row>
    <row r="365" spans="1:1" ht="27.75" customHeight="1" x14ac:dyDescent="0.2">
      <c r="A365" s="10"/>
    </row>
    <row r="366" spans="1:1" ht="27.75" customHeight="1" x14ac:dyDescent="0.2">
      <c r="A366" s="10"/>
    </row>
    <row r="367" spans="1:1" ht="27.75" customHeight="1" x14ac:dyDescent="0.2">
      <c r="A367" s="10"/>
    </row>
    <row r="368" spans="1:1" ht="27.75" customHeight="1" x14ac:dyDescent="0.2">
      <c r="A368" s="10"/>
    </row>
    <row r="369" spans="1:1" ht="27.75" customHeight="1" x14ac:dyDescent="0.2">
      <c r="A369" s="10"/>
    </row>
    <row r="370" spans="1:1" ht="27.75" customHeight="1" x14ac:dyDescent="0.2">
      <c r="A370" s="10"/>
    </row>
    <row r="371" spans="1:1" ht="27.75" customHeight="1" x14ac:dyDescent="0.2">
      <c r="A371" s="10"/>
    </row>
    <row r="372" spans="1:1" ht="27.75" customHeight="1" x14ac:dyDescent="0.2">
      <c r="A372" s="10"/>
    </row>
    <row r="373" spans="1:1" ht="27.75" customHeight="1" x14ac:dyDescent="0.2">
      <c r="A373" s="10"/>
    </row>
    <row r="374" spans="1:1" ht="27.75" customHeight="1" x14ac:dyDescent="0.2">
      <c r="A374" s="10"/>
    </row>
    <row r="375" spans="1:1" ht="27.75" customHeight="1" x14ac:dyDescent="0.2">
      <c r="A375" s="10"/>
    </row>
    <row r="376" spans="1:1" ht="27.75" customHeight="1" x14ac:dyDescent="0.2">
      <c r="A376" s="10"/>
    </row>
    <row r="377" spans="1:1" ht="27.75" customHeight="1" x14ac:dyDescent="0.2">
      <c r="A377" s="10"/>
    </row>
    <row r="378" spans="1:1" ht="27.75" customHeight="1" x14ac:dyDescent="0.2">
      <c r="A378" s="10"/>
    </row>
    <row r="379" spans="1:1" ht="27.75" customHeight="1" x14ac:dyDescent="0.2">
      <c r="A379" s="10"/>
    </row>
    <row r="380" spans="1:1" ht="27.75" customHeight="1" x14ac:dyDescent="0.2">
      <c r="A380" s="10"/>
    </row>
    <row r="381" spans="1:1" ht="27.75" customHeight="1" x14ac:dyDescent="0.2">
      <c r="A381" s="10"/>
    </row>
    <row r="382" spans="1:1" ht="27.75" customHeight="1" x14ac:dyDescent="0.2">
      <c r="A382" s="10"/>
    </row>
    <row r="383" spans="1:1" ht="27.75" customHeight="1" x14ac:dyDescent="0.2">
      <c r="A383" s="10"/>
    </row>
    <row r="384" spans="1:1" ht="27.75" customHeight="1" x14ac:dyDescent="0.2">
      <c r="A384" s="10"/>
    </row>
    <row r="385" spans="1:1" ht="27.75" customHeight="1" x14ac:dyDescent="0.2">
      <c r="A385" s="10"/>
    </row>
    <row r="386" spans="1:1" ht="27.75" customHeight="1" x14ac:dyDescent="0.2">
      <c r="A386" s="10"/>
    </row>
    <row r="387" spans="1:1" ht="27.75" customHeight="1" x14ac:dyDescent="0.2">
      <c r="A387" s="10"/>
    </row>
    <row r="388" spans="1:1" ht="27.75" customHeight="1" x14ac:dyDescent="0.2">
      <c r="A388" s="10"/>
    </row>
    <row r="389" spans="1:1" ht="27.75" customHeight="1" x14ac:dyDescent="0.2">
      <c r="A389" s="10"/>
    </row>
    <row r="390" spans="1:1" ht="27.75" customHeight="1" x14ac:dyDescent="0.2">
      <c r="A390" s="10"/>
    </row>
    <row r="391" spans="1:1" ht="27.75" customHeight="1" x14ac:dyDescent="0.2">
      <c r="A391" s="10"/>
    </row>
    <row r="392" spans="1:1" ht="27.75" customHeight="1" x14ac:dyDescent="0.2">
      <c r="A392" s="10"/>
    </row>
    <row r="393" spans="1:1" ht="27.75" customHeight="1" x14ac:dyDescent="0.2">
      <c r="A393" s="10"/>
    </row>
    <row r="394" spans="1:1" ht="27.75" customHeight="1" x14ac:dyDescent="0.2">
      <c r="A394" s="10"/>
    </row>
    <row r="395" spans="1:1" ht="27.75" customHeight="1" x14ac:dyDescent="0.2">
      <c r="A395" s="10"/>
    </row>
    <row r="396" spans="1:1" ht="27.75" customHeight="1" x14ac:dyDescent="0.2">
      <c r="A396" s="10"/>
    </row>
    <row r="397" spans="1:1" ht="27.75" customHeight="1" x14ac:dyDescent="0.2">
      <c r="A397" s="10"/>
    </row>
    <row r="398" spans="1:1" ht="27.75" customHeight="1" x14ac:dyDescent="0.2">
      <c r="A398" s="10"/>
    </row>
    <row r="399" spans="1:1" ht="27.75" customHeight="1" x14ac:dyDescent="0.2">
      <c r="A399" s="10"/>
    </row>
    <row r="400" spans="1:1" ht="27.75" customHeight="1" x14ac:dyDescent="0.2">
      <c r="A400" s="10"/>
    </row>
    <row r="401" spans="1:1" ht="27.75" customHeight="1" x14ac:dyDescent="0.2">
      <c r="A401" s="10"/>
    </row>
    <row r="402" spans="1:1" ht="27.75" customHeight="1" x14ac:dyDescent="0.2">
      <c r="A402" s="10"/>
    </row>
    <row r="403" spans="1:1" ht="27.75" customHeight="1" x14ac:dyDescent="0.2">
      <c r="A403" s="10"/>
    </row>
    <row r="404" spans="1:1" ht="27.75" customHeight="1" x14ac:dyDescent="0.2">
      <c r="A404" s="10"/>
    </row>
    <row r="405" spans="1:1" ht="27.75" customHeight="1" x14ac:dyDescent="0.2">
      <c r="A405" s="10"/>
    </row>
    <row r="406" spans="1:1" ht="27.75" customHeight="1" x14ac:dyDescent="0.2">
      <c r="A406" s="10"/>
    </row>
    <row r="407" spans="1:1" ht="27.75" customHeight="1" x14ac:dyDescent="0.2">
      <c r="A407" s="10"/>
    </row>
    <row r="408" spans="1:1" ht="27.75" customHeight="1" x14ac:dyDescent="0.2">
      <c r="A408" s="10"/>
    </row>
    <row r="409" spans="1:1" ht="27.75" customHeight="1" x14ac:dyDescent="0.2">
      <c r="A409" s="10"/>
    </row>
    <row r="410" spans="1:1" ht="27.75" customHeight="1" x14ac:dyDescent="0.2">
      <c r="A410" s="10"/>
    </row>
    <row r="411" spans="1:1" ht="27.75" customHeight="1" x14ac:dyDescent="0.2">
      <c r="A411" s="10"/>
    </row>
    <row r="412" spans="1:1" ht="27.75" customHeight="1" x14ac:dyDescent="0.2">
      <c r="A412" s="10"/>
    </row>
    <row r="413" spans="1:1" ht="27.75" customHeight="1" x14ac:dyDescent="0.2">
      <c r="A413" s="10"/>
    </row>
    <row r="414" spans="1:1" ht="27.75" customHeight="1" x14ac:dyDescent="0.2">
      <c r="A414" s="10"/>
    </row>
    <row r="415" spans="1:1" ht="27.75" customHeight="1" x14ac:dyDescent="0.2">
      <c r="A415" s="10"/>
    </row>
    <row r="416" spans="1:1" ht="27.75" customHeight="1" x14ac:dyDescent="0.2">
      <c r="A416" s="10"/>
    </row>
    <row r="417" spans="1:1" ht="27.75" customHeight="1" x14ac:dyDescent="0.2">
      <c r="A417" s="10"/>
    </row>
    <row r="418" spans="1:1" ht="27.75" customHeight="1" x14ac:dyDescent="0.2">
      <c r="A418" s="10"/>
    </row>
    <row r="419" spans="1:1" ht="27.75" customHeight="1" x14ac:dyDescent="0.2">
      <c r="A419" s="10"/>
    </row>
    <row r="420" spans="1:1" ht="27.75" customHeight="1" x14ac:dyDescent="0.2">
      <c r="A420" s="10"/>
    </row>
    <row r="421" spans="1:1" ht="27.75" customHeight="1" x14ac:dyDescent="0.2">
      <c r="A421" s="10"/>
    </row>
    <row r="422" spans="1:1" ht="27.75" customHeight="1" x14ac:dyDescent="0.2">
      <c r="A422" s="10"/>
    </row>
    <row r="423" spans="1:1" ht="27.75" customHeight="1" x14ac:dyDescent="0.2">
      <c r="A423" s="10"/>
    </row>
    <row r="424" spans="1:1" ht="27.75" customHeight="1" x14ac:dyDescent="0.2">
      <c r="A424" s="10"/>
    </row>
    <row r="425" spans="1:1" ht="27.75" customHeight="1" x14ac:dyDescent="0.2">
      <c r="A425" s="10"/>
    </row>
    <row r="426" spans="1:1" ht="27.75" customHeight="1" x14ac:dyDescent="0.2">
      <c r="A426" s="10"/>
    </row>
    <row r="427" spans="1:1" ht="27.75" customHeight="1" x14ac:dyDescent="0.2">
      <c r="A427" s="10"/>
    </row>
    <row r="428" spans="1:1" ht="27.75" customHeight="1" x14ac:dyDescent="0.2">
      <c r="A428" s="10"/>
    </row>
    <row r="429" spans="1:1" ht="27.75" customHeight="1" x14ac:dyDescent="0.2">
      <c r="A429" s="10"/>
    </row>
    <row r="430" spans="1:1" ht="27.75" customHeight="1" x14ac:dyDescent="0.2">
      <c r="A430" s="10"/>
    </row>
    <row r="431" spans="1:1" ht="27.75" customHeight="1" x14ac:dyDescent="0.2">
      <c r="A431" s="10"/>
    </row>
    <row r="432" spans="1:1" ht="27.75" customHeight="1" x14ac:dyDescent="0.2">
      <c r="A432" s="10"/>
    </row>
    <row r="433" spans="1:1" ht="27.75" customHeight="1" x14ac:dyDescent="0.2">
      <c r="A433" s="10"/>
    </row>
    <row r="434" spans="1:1" ht="27.75" customHeight="1" x14ac:dyDescent="0.2">
      <c r="A434" s="10"/>
    </row>
    <row r="435" spans="1:1" ht="27.75" customHeight="1" x14ac:dyDescent="0.2">
      <c r="A435" s="10"/>
    </row>
    <row r="436" spans="1:1" ht="27.75" customHeight="1" x14ac:dyDescent="0.2">
      <c r="A436" s="10"/>
    </row>
    <row r="437" spans="1:1" ht="27.75" customHeight="1" x14ac:dyDescent="0.2">
      <c r="A437" s="10"/>
    </row>
    <row r="438" spans="1:1" ht="27.75" customHeight="1" x14ac:dyDescent="0.2">
      <c r="A438" s="10"/>
    </row>
    <row r="439" spans="1:1" ht="27.75" customHeight="1" x14ac:dyDescent="0.2">
      <c r="A439" s="10"/>
    </row>
    <row r="440" spans="1:1" ht="27.75" customHeight="1" x14ac:dyDescent="0.2">
      <c r="A440" s="10"/>
    </row>
    <row r="441" spans="1:1" ht="27.75" customHeight="1" x14ac:dyDescent="0.2">
      <c r="A441" s="10"/>
    </row>
    <row r="442" spans="1:1" ht="27.75" customHeight="1" x14ac:dyDescent="0.2">
      <c r="A442" s="10"/>
    </row>
    <row r="443" spans="1:1" ht="27.75" customHeight="1" x14ac:dyDescent="0.2">
      <c r="A443" s="10"/>
    </row>
    <row r="444" spans="1:1" ht="27.75" customHeight="1" x14ac:dyDescent="0.2">
      <c r="A444" s="10"/>
    </row>
    <row r="445" spans="1:1" ht="27.75" customHeight="1" x14ac:dyDescent="0.2">
      <c r="A445" s="10"/>
    </row>
    <row r="446" spans="1:1" ht="27.75" customHeight="1" x14ac:dyDescent="0.2">
      <c r="A446" s="10"/>
    </row>
    <row r="447" spans="1:1" ht="27.75" customHeight="1" x14ac:dyDescent="0.2">
      <c r="A447" s="10"/>
    </row>
    <row r="448" spans="1:1" ht="27.75" customHeight="1" x14ac:dyDescent="0.2">
      <c r="A448" s="10"/>
    </row>
    <row r="449" spans="1:1" ht="27.75" customHeight="1" x14ac:dyDescent="0.2">
      <c r="A449" s="10"/>
    </row>
    <row r="450" spans="1:1" ht="27.75" customHeight="1" x14ac:dyDescent="0.2">
      <c r="A450" s="10"/>
    </row>
    <row r="451" spans="1:1" ht="27.75" customHeight="1" x14ac:dyDescent="0.2">
      <c r="A451" s="10"/>
    </row>
    <row r="452" spans="1:1" ht="27.75" customHeight="1" x14ac:dyDescent="0.2">
      <c r="A452" s="10"/>
    </row>
    <row r="453" spans="1:1" ht="27.75" customHeight="1" x14ac:dyDescent="0.2">
      <c r="A453" s="10"/>
    </row>
    <row r="454" spans="1:1" ht="27.75" customHeight="1" x14ac:dyDescent="0.2">
      <c r="A454" s="10"/>
    </row>
    <row r="455" spans="1:1" ht="27.75" customHeight="1" x14ac:dyDescent="0.2">
      <c r="A455" s="10"/>
    </row>
    <row r="456" spans="1:1" ht="27.75" customHeight="1" x14ac:dyDescent="0.2">
      <c r="A456" s="10"/>
    </row>
    <row r="457" spans="1:1" ht="27.75" customHeight="1" x14ac:dyDescent="0.2">
      <c r="A457" s="10"/>
    </row>
    <row r="458" spans="1:1" ht="27.75" customHeight="1" x14ac:dyDescent="0.2">
      <c r="A458" s="10"/>
    </row>
    <row r="459" spans="1:1" ht="27.75" customHeight="1" x14ac:dyDescent="0.2">
      <c r="A459" s="10"/>
    </row>
    <row r="460" spans="1:1" ht="27.75" customHeight="1" x14ac:dyDescent="0.2">
      <c r="A460" s="10"/>
    </row>
    <row r="461" spans="1:1" ht="27.75" customHeight="1" x14ac:dyDescent="0.2">
      <c r="A461" s="10"/>
    </row>
    <row r="462" spans="1:1" ht="27.75" customHeight="1" x14ac:dyDescent="0.2">
      <c r="A462" s="10"/>
    </row>
    <row r="463" spans="1:1" ht="27.75" customHeight="1" x14ac:dyDescent="0.2">
      <c r="A463" s="10"/>
    </row>
    <row r="464" spans="1:1" ht="27.75" customHeight="1" x14ac:dyDescent="0.2">
      <c r="A464" s="10"/>
    </row>
    <row r="465" spans="1:1" ht="27.75" customHeight="1" x14ac:dyDescent="0.2">
      <c r="A465" s="10"/>
    </row>
    <row r="466" spans="1:1" ht="27.75" customHeight="1" x14ac:dyDescent="0.2">
      <c r="A466" s="10"/>
    </row>
    <row r="467" spans="1:1" ht="27.75" customHeight="1" x14ac:dyDescent="0.2">
      <c r="A467" s="10"/>
    </row>
    <row r="468" spans="1:1" ht="27.75" customHeight="1" x14ac:dyDescent="0.2">
      <c r="A468" s="10"/>
    </row>
    <row r="469" spans="1:1" ht="27.75" customHeight="1" x14ac:dyDescent="0.2">
      <c r="A469" s="10"/>
    </row>
    <row r="470" spans="1:1" ht="27.75" customHeight="1" x14ac:dyDescent="0.2">
      <c r="A470" s="10"/>
    </row>
    <row r="471" spans="1:1" ht="27.75" customHeight="1" x14ac:dyDescent="0.2">
      <c r="A471" s="10"/>
    </row>
    <row r="472" spans="1:1" ht="27.75" customHeight="1" x14ac:dyDescent="0.2">
      <c r="A472" s="10"/>
    </row>
    <row r="473" spans="1:1" ht="27.75" customHeight="1" x14ac:dyDescent="0.2">
      <c r="A473" s="10"/>
    </row>
    <row r="474" spans="1:1" ht="27.75" customHeight="1" x14ac:dyDescent="0.2">
      <c r="A474" s="10"/>
    </row>
    <row r="475" spans="1:1" ht="27.75" customHeight="1" x14ac:dyDescent="0.2">
      <c r="A475" s="10"/>
    </row>
    <row r="476" spans="1:1" ht="27.75" customHeight="1" x14ac:dyDescent="0.2">
      <c r="A476" s="10"/>
    </row>
    <row r="477" spans="1:1" ht="27.75" customHeight="1" x14ac:dyDescent="0.2">
      <c r="A477" s="10"/>
    </row>
    <row r="478" spans="1:1" ht="27.75" customHeight="1" x14ac:dyDescent="0.2">
      <c r="A478" s="10"/>
    </row>
    <row r="479" spans="1:1" ht="27.75" customHeight="1" x14ac:dyDescent="0.2">
      <c r="A479" s="10"/>
    </row>
    <row r="480" spans="1:1" ht="27.75" customHeight="1" x14ac:dyDescent="0.2">
      <c r="A480" s="10"/>
    </row>
    <row r="481" spans="1:1" ht="27.75" customHeight="1" x14ac:dyDescent="0.2">
      <c r="A481" s="10"/>
    </row>
    <row r="482" spans="1:1" ht="27.75" customHeight="1" x14ac:dyDescent="0.2">
      <c r="A482" s="10"/>
    </row>
    <row r="483" spans="1:1" ht="27.75" customHeight="1" x14ac:dyDescent="0.2">
      <c r="A483" s="10"/>
    </row>
    <row r="484" spans="1:1" ht="27.75" customHeight="1" x14ac:dyDescent="0.2">
      <c r="A484" s="10"/>
    </row>
    <row r="485" spans="1:1" ht="27.75" customHeight="1" x14ac:dyDescent="0.2">
      <c r="A485" s="10"/>
    </row>
    <row r="486" spans="1:1" ht="27.75" customHeight="1" x14ac:dyDescent="0.2">
      <c r="A486" s="10"/>
    </row>
    <row r="487" spans="1:1" ht="27.75" customHeight="1" x14ac:dyDescent="0.2">
      <c r="A487" s="10"/>
    </row>
    <row r="488" spans="1:1" ht="27.75" customHeight="1" x14ac:dyDescent="0.2">
      <c r="A488" s="10"/>
    </row>
    <row r="489" spans="1:1" ht="27.75" customHeight="1" x14ac:dyDescent="0.2">
      <c r="A489" s="10"/>
    </row>
    <row r="490" spans="1:1" ht="27.75" customHeight="1" x14ac:dyDescent="0.2">
      <c r="A490" s="10"/>
    </row>
    <row r="491" spans="1:1" ht="27.75" customHeight="1" x14ac:dyDescent="0.2">
      <c r="A491" s="10"/>
    </row>
    <row r="492" spans="1:1" ht="27.75" customHeight="1" x14ac:dyDescent="0.2">
      <c r="A492" s="10"/>
    </row>
    <row r="493" spans="1:1" ht="27.75" customHeight="1" x14ac:dyDescent="0.2">
      <c r="A493" s="10"/>
    </row>
    <row r="494" spans="1:1" ht="27.75" customHeight="1" x14ac:dyDescent="0.2">
      <c r="A494" s="10"/>
    </row>
    <row r="495" spans="1:1" ht="27.75" customHeight="1" x14ac:dyDescent="0.2">
      <c r="A495" s="10"/>
    </row>
    <row r="496" spans="1:1" ht="27.75" customHeight="1" x14ac:dyDescent="0.2">
      <c r="A496" s="10"/>
    </row>
    <row r="497" spans="1:1" ht="27.75" customHeight="1" x14ac:dyDescent="0.2">
      <c r="A497" s="10"/>
    </row>
    <row r="498" spans="1:1" ht="27.75" customHeight="1" x14ac:dyDescent="0.2">
      <c r="A498" s="10"/>
    </row>
    <row r="499" spans="1:1" ht="27.75" customHeight="1" x14ac:dyDescent="0.2">
      <c r="A499" s="10"/>
    </row>
    <row r="500" spans="1:1" ht="27.75" customHeight="1" x14ac:dyDescent="0.2">
      <c r="A500" s="10"/>
    </row>
    <row r="501" spans="1:1" ht="27.75" customHeight="1" x14ac:dyDescent="0.2">
      <c r="A501" s="10"/>
    </row>
    <row r="502" spans="1:1" ht="27.75" customHeight="1" x14ac:dyDescent="0.2">
      <c r="A502" s="10"/>
    </row>
    <row r="503" spans="1:1" ht="27.75" customHeight="1" x14ac:dyDescent="0.2">
      <c r="A503" s="10"/>
    </row>
    <row r="504" spans="1:1" ht="27.75" customHeight="1" x14ac:dyDescent="0.2">
      <c r="A504" s="10"/>
    </row>
    <row r="505" spans="1:1" ht="27.75" customHeight="1" x14ac:dyDescent="0.2">
      <c r="A505" s="10"/>
    </row>
    <row r="506" spans="1:1" ht="27.75" customHeight="1" x14ac:dyDescent="0.2">
      <c r="A506" s="10"/>
    </row>
    <row r="507" spans="1:1" ht="27.75" customHeight="1" x14ac:dyDescent="0.2">
      <c r="A507" s="10"/>
    </row>
    <row r="508" spans="1:1" ht="27.75" customHeight="1" x14ac:dyDescent="0.2">
      <c r="A508" s="10"/>
    </row>
    <row r="509" spans="1:1" ht="27.75" customHeight="1" x14ac:dyDescent="0.2">
      <c r="A509" s="10"/>
    </row>
    <row r="510" spans="1:1" ht="27.75" customHeight="1" x14ac:dyDescent="0.2">
      <c r="A510" s="10"/>
    </row>
    <row r="511" spans="1:1" ht="27.75" customHeight="1" x14ac:dyDescent="0.2">
      <c r="A511" s="10"/>
    </row>
    <row r="512" spans="1:1" ht="27.75" customHeight="1" x14ac:dyDescent="0.2">
      <c r="A512" s="10"/>
    </row>
    <row r="513" spans="1:1" ht="27.75" customHeight="1" x14ac:dyDescent="0.2">
      <c r="A513" s="10"/>
    </row>
    <row r="514" spans="1:1" ht="27.75" customHeight="1" x14ac:dyDescent="0.2">
      <c r="A514" s="10"/>
    </row>
    <row r="515" spans="1:1" ht="27.75" customHeight="1" x14ac:dyDescent="0.2">
      <c r="A515" s="10"/>
    </row>
    <row r="516" spans="1:1" ht="27.75" customHeight="1" x14ac:dyDescent="0.2">
      <c r="A516" s="10"/>
    </row>
    <row r="517" spans="1:1" ht="27.75" customHeight="1" x14ac:dyDescent="0.2">
      <c r="A517" s="10"/>
    </row>
    <row r="518" spans="1:1" ht="27.75" customHeight="1" x14ac:dyDescent="0.2">
      <c r="A518" s="10"/>
    </row>
    <row r="519" spans="1:1" ht="27.75" customHeight="1" x14ac:dyDescent="0.2">
      <c r="A519" s="10"/>
    </row>
    <row r="520" spans="1:1" ht="27.75" customHeight="1" x14ac:dyDescent="0.2">
      <c r="A520" s="10"/>
    </row>
    <row r="521" spans="1:1" ht="27.75" customHeight="1" x14ac:dyDescent="0.2">
      <c r="A521" s="10"/>
    </row>
    <row r="522" spans="1:1" ht="27.75" customHeight="1" x14ac:dyDescent="0.2">
      <c r="A522" s="10"/>
    </row>
    <row r="523" spans="1:1" ht="27.75" customHeight="1" x14ac:dyDescent="0.2">
      <c r="A523" s="10"/>
    </row>
    <row r="524" spans="1:1" ht="27.75" customHeight="1" x14ac:dyDescent="0.2">
      <c r="A524" s="10"/>
    </row>
    <row r="525" spans="1:1" ht="27.75" customHeight="1" x14ac:dyDescent="0.2">
      <c r="A525" s="10"/>
    </row>
    <row r="526" spans="1:1" ht="27.75" customHeight="1" x14ac:dyDescent="0.2">
      <c r="A526" s="10"/>
    </row>
    <row r="527" spans="1:1" ht="27.75" customHeight="1" x14ac:dyDescent="0.2">
      <c r="A527" s="10"/>
    </row>
    <row r="528" spans="1:1" ht="27.75" customHeight="1" x14ac:dyDescent="0.2">
      <c r="A528" s="10"/>
    </row>
    <row r="529" spans="1:1" ht="27.75" customHeight="1" x14ac:dyDescent="0.2">
      <c r="A529" s="10"/>
    </row>
    <row r="530" spans="1:1" ht="27.75" customHeight="1" x14ac:dyDescent="0.2">
      <c r="A530" s="10"/>
    </row>
    <row r="531" spans="1:1" ht="27.75" customHeight="1" x14ac:dyDescent="0.2">
      <c r="A531" s="10"/>
    </row>
    <row r="532" spans="1:1" ht="27.75" customHeight="1" x14ac:dyDescent="0.2">
      <c r="A532" s="10"/>
    </row>
    <row r="533" spans="1:1" ht="27.75" customHeight="1" x14ac:dyDescent="0.2">
      <c r="A533" s="10"/>
    </row>
    <row r="534" spans="1:1" ht="27.75" customHeight="1" x14ac:dyDescent="0.2">
      <c r="A534" s="10"/>
    </row>
    <row r="535" spans="1:1" ht="27.75" customHeight="1" x14ac:dyDescent="0.2">
      <c r="A535" s="10"/>
    </row>
    <row r="536" spans="1:1" ht="27.75" customHeight="1" x14ac:dyDescent="0.2">
      <c r="A536" s="10"/>
    </row>
    <row r="537" spans="1:1" ht="27.75" customHeight="1" x14ac:dyDescent="0.2">
      <c r="A537" s="10"/>
    </row>
    <row r="538" spans="1:1" ht="27.75" customHeight="1" x14ac:dyDescent="0.2">
      <c r="A538" s="10"/>
    </row>
    <row r="539" spans="1:1" ht="27.75" customHeight="1" x14ac:dyDescent="0.2">
      <c r="A539" s="10"/>
    </row>
    <row r="540" spans="1:1" ht="27.75" customHeight="1" x14ac:dyDescent="0.2">
      <c r="A540" s="10"/>
    </row>
    <row r="541" spans="1:1" ht="27.75" customHeight="1" x14ac:dyDescent="0.2">
      <c r="A541" s="10"/>
    </row>
    <row r="542" spans="1:1" ht="27.75" customHeight="1" x14ac:dyDescent="0.2">
      <c r="A542" s="10"/>
    </row>
    <row r="543" spans="1:1" ht="27.75" customHeight="1" x14ac:dyDescent="0.2">
      <c r="A543" s="10"/>
    </row>
    <row r="544" spans="1:1" ht="27.75" customHeight="1" x14ac:dyDescent="0.2">
      <c r="A544" s="10"/>
    </row>
    <row r="545" spans="1:1" ht="27.75" customHeight="1" x14ac:dyDescent="0.2">
      <c r="A545" s="10"/>
    </row>
    <row r="546" spans="1:1" ht="27.75" customHeight="1" x14ac:dyDescent="0.2">
      <c r="A546" s="10"/>
    </row>
    <row r="547" spans="1:1" ht="27.75" customHeight="1" x14ac:dyDescent="0.2">
      <c r="A547" s="10"/>
    </row>
    <row r="548" spans="1:1" ht="27.75" customHeight="1" x14ac:dyDescent="0.2">
      <c r="A548" s="10"/>
    </row>
    <row r="549" spans="1:1" ht="27.75" customHeight="1" x14ac:dyDescent="0.2">
      <c r="A549" s="10"/>
    </row>
    <row r="550" spans="1:1" ht="27.75" customHeight="1" x14ac:dyDescent="0.2">
      <c r="A550" s="10"/>
    </row>
    <row r="551" spans="1:1" ht="27.75" customHeight="1" x14ac:dyDescent="0.2">
      <c r="A551" s="10"/>
    </row>
    <row r="552" spans="1:1" ht="27.75" customHeight="1" x14ac:dyDescent="0.2">
      <c r="A552" s="10"/>
    </row>
    <row r="553" spans="1:1" ht="27.75" customHeight="1" x14ac:dyDescent="0.2">
      <c r="A553" s="10"/>
    </row>
    <row r="554" spans="1:1" ht="27.75" customHeight="1" x14ac:dyDescent="0.2">
      <c r="A554" s="10"/>
    </row>
    <row r="555" spans="1:1" ht="27.75" customHeight="1" x14ac:dyDescent="0.2">
      <c r="A555" s="10"/>
    </row>
    <row r="556" spans="1:1" ht="27.75" customHeight="1" x14ac:dyDescent="0.2">
      <c r="A556" s="10"/>
    </row>
    <row r="557" spans="1:1" ht="27.75" customHeight="1" x14ac:dyDescent="0.2">
      <c r="A557" s="10"/>
    </row>
    <row r="558" spans="1:1" ht="27.75" customHeight="1" x14ac:dyDescent="0.2">
      <c r="A558" s="10"/>
    </row>
    <row r="559" spans="1:1" ht="27.75" customHeight="1" x14ac:dyDescent="0.2">
      <c r="A559" s="10"/>
    </row>
    <row r="560" spans="1:1" ht="27.75" customHeight="1" x14ac:dyDescent="0.2">
      <c r="A560" s="10"/>
    </row>
    <row r="561" spans="1:1" ht="27.75" customHeight="1" x14ac:dyDescent="0.2">
      <c r="A561" s="10"/>
    </row>
    <row r="562" spans="1:1" ht="27.75" customHeight="1" x14ac:dyDescent="0.2">
      <c r="A562" s="10"/>
    </row>
    <row r="563" spans="1:1" ht="27.75" customHeight="1" x14ac:dyDescent="0.2">
      <c r="A563" s="10"/>
    </row>
    <row r="564" spans="1:1" ht="27.75" customHeight="1" x14ac:dyDescent="0.2">
      <c r="A564" s="10"/>
    </row>
    <row r="565" spans="1:1" ht="27.75" customHeight="1" x14ac:dyDescent="0.2">
      <c r="A565" s="10"/>
    </row>
    <row r="566" spans="1:1" ht="27.75" customHeight="1" x14ac:dyDescent="0.2">
      <c r="A566" s="10"/>
    </row>
    <row r="567" spans="1:1" ht="27.75" customHeight="1" x14ac:dyDescent="0.2">
      <c r="A567" s="10"/>
    </row>
    <row r="568" spans="1:1" ht="27.75" customHeight="1" x14ac:dyDescent="0.2">
      <c r="A568" s="10"/>
    </row>
    <row r="569" spans="1:1" ht="27.75" customHeight="1" x14ac:dyDescent="0.2">
      <c r="A569" s="10"/>
    </row>
    <row r="570" spans="1:1" ht="27.75" customHeight="1" x14ac:dyDescent="0.2">
      <c r="A570" s="10"/>
    </row>
    <row r="571" spans="1:1" ht="27.75" customHeight="1" x14ac:dyDescent="0.2">
      <c r="A571" s="10"/>
    </row>
    <row r="572" spans="1:1" ht="27.75" customHeight="1" x14ac:dyDescent="0.2">
      <c r="A572" s="10"/>
    </row>
    <row r="573" spans="1:1" ht="27.75" customHeight="1" x14ac:dyDescent="0.2">
      <c r="A573" s="10"/>
    </row>
    <row r="574" spans="1:1" ht="27.75" customHeight="1" x14ac:dyDescent="0.2">
      <c r="A574" s="10"/>
    </row>
    <row r="575" spans="1:1" ht="27.75" customHeight="1" x14ac:dyDescent="0.2">
      <c r="A575" s="10"/>
    </row>
    <row r="576" spans="1:1" ht="27.75" customHeight="1" x14ac:dyDescent="0.2">
      <c r="A576" s="10"/>
    </row>
    <row r="577" spans="1:1" ht="27.75" customHeight="1" x14ac:dyDescent="0.2">
      <c r="A577" s="10"/>
    </row>
    <row r="578" spans="1:1" ht="27.75" customHeight="1" x14ac:dyDescent="0.2">
      <c r="A578" s="10"/>
    </row>
    <row r="579" spans="1:1" ht="27.75" customHeight="1" x14ac:dyDescent="0.2">
      <c r="A579" s="10"/>
    </row>
    <row r="580" spans="1:1" ht="27.75" customHeight="1" x14ac:dyDescent="0.2">
      <c r="A580" s="10"/>
    </row>
    <row r="581" spans="1:1" ht="27.75" customHeight="1" x14ac:dyDescent="0.2">
      <c r="A581" s="10"/>
    </row>
    <row r="582" spans="1:1" ht="27.75" customHeight="1" x14ac:dyDescent="0.2">
      <c r="A582" s="10"/>
    </row>
    <row r="583" spans="1:1" ht="27.75" customHeight="1" x14ac:dyDescent="0.2">
      <c r="A583" s="10"/>
    </row>
    <row r="584" spans="1:1" ht="27.75" customHeight="1" x14ac:dyDescent="0.2">
      <c r="A584" s="10"/>
    </row>
    <row r="585" spans="1:1" ht="27.75" customHeight="1" x14ac:dyDescent="0.2">
      <c r="A585" s="10"/>
    </row>
    <row r="586" spans="1:1" ht="27.75" customHeight="1" x14ac:dyDescent="0.2">
      <c r="A586" s="10"/>
    </row>
    <row r="587" spans="1:1" ht="27.75" customHeight="1" x14ac:dyDescent="0.2">
      <c r="A587" s="10"/>
    </row>
    <row r="588" spans="1:1" ht="27.75" customHeight="1" x14ac:dyDescent="0.2">
      <c r="A588" s="10"/>
    </row>
    <row r="589" spans="1:1" ht="27.75" customHeight="1" x14ac:dyDescent="0.2">
      <c r="A589" s="10"/>
    </row>
    <row r="590" spans="1:1" ht="27.75" customHeight="1" x14ac:dyDescent="0.2">
      <c r="A590" s="10"/>
    </row>
    <row r="591" spans="1:1" ht="27.75" customHeight="1" x14ac:dyDescent="0.2">
      <c r="A591" s="10"/>
    </row>
    <row r="592" spans="1:1" ht="27.75" customHeight="1" x14ac:dyDescent="0.2">
      <c r="A592" s="10"/>
    </row>
    <row r="593" spans="1:1" ht="27.75" customHeight="1" x14ac:dyDescent="0.2">
      <c r="A593" s="10"/>
    </row>
    <row r="594" spans="1:1" ht="27.75" customHeight="1" x14ac:dyDescent="0.2">
      <c r="A594" s="10"/>
    </row>
    <row r="595" spans="1:1" ht="27.75" customHeight="1" x14ac:dyDescent="0.2">
      <c r="A595" s="10"/>
    </row>
    <row r="596" spans="1:1" ht="27.75" customHeight="1" x14ac:dyDescent="0.2">
      <c r="A596" s="10"/>
    </row>
    <row r="597" spans="1:1" ht="27.75" customHeight="1" x14ac:dyDescent="0.2">
      <c r="A597" s="10"/>
    </row>
    <row r="598" spans="1:1" ht="27.75" customHeight="1" x14ac:dyDescent="0.2">
      <c r="A598" s="10"/>
    </row>
    <row r="599" spans="1:1" ht="27.75" customHeight="1" x14ac:dyDescent="0.2">
      <c r="A599" s="10"/>
    </row>
    <row r="600" spans="1:1" ht="27.75" customHeight="1" x14ac:dyDescent="0.2">
      <c r="A600" s="10"/>
    </row>
    <row r="601" spans="1:1" ht="27.75" customHeight="1" x14ac:dyDescent="0.2">
      <c r="A601" s="10"/>
    </row>
    <row r="602" spans="1:1" ht="27.75" customHeight="1" x14ac:dyDescent="0.2">
      <c r="A602" s="10"/>
    </row>
    <row r="603" spans="1:1" ht="27.75" customHeight="1" x14ac:dyDescent="0.2">
      <c r="A603" s="10"/>
    </row>
    <row r="604" spans="1:1" ht="27.75" customHeight="1" x14ac:dyDescent="0.2">
      <c r="A604" s="10"/>
    </row>
    <row r="605" spans="1:1" ht="27.75" customHeight="1" x14ac:dyDescent="0.2">
      <c r="A605" s="10"/>
    </row>
    <row r="606" spans="1:1" ht="27.75" customHeight="1" x14ac:dyDescent="0.2">
      <c r="A606" s="10"/>
    </row>
    <row r="607" spans="1:1" ht="27.75" customHeight="1" x14ac:dyDescent="0.2">
      <c r="A607" s="10"/>
    </row>
    <row r="608" spans="1:1" ht="27.75" customHeight="1" x14ac:dyDescent="0.2">
      <c r="A608" s="10"/>
    </row>
    <row r="609" spans="1:1" ht="27.75" customHeight="1" x14ac:dyDescent="0.2">
      <c r="A609" s="10"/>
    </row>
    <row r="610" spans="1:1" ht="27.75" customHeight="1" x14ac:dyDescent="0.2">
      <c r="A610" s="10"/>
    </row>
    <row r="611" spans="1:1" ht="27.75" customHeight="1" x14ac:dyDescent="0.2">
      <c r="A611" s="10"/>
    </row>
    <row r="612" spans="1:1" ht="27.75" customHeight="1" x14ac:dyDescent="0.2">
      <c r="A612" s="10"/>
    </row>
    <row r="613" spans="1:1" ht="27.75" customHeight="1" x14ac:dyDescent="0.2">
      <c r="A613" s="10"/>
    </row>
    <row r="614" spans="1:1" ht="27.75" customHeight="1" x14ac:dyDescent="0.2">
      <c r="A614" s="10"/>
    </row>
    <row r="615" spans="1:1" ht="27.75" customHeight="1" x14ac:dyDescent="0.2">
      <c r="A615" s="10"/>
    </row>
    <row r="616" spans="1:1" ht="27.75" customHeight="1" x14ac:dyDescent="0.2">
      <c r="A616" s="10"/>
    </row>
    <row r="617" spans="1:1" ht="27.75" customHeight="1" x14ac:dyDescent="0.2">
      <c r="A617" s="10"/>
    </row>
    <row r="618" spans="1:1" ht="27.75" customHeight="1" x14ac:dyDescent="0.2">
      <c r="A618" s="10"/>
    </row>
    <row r="619" spans="1:1" ht="27.75" customHeight="1" x14ac:dyDescent="0.2">
      <c r="A619" s="10"/>
    </row>
    <row r="620" spans="1:1" ht="27.75" customHeight="1" x14ac:dyDescent="0.2">
      <c r="A620" s="10"/>
    </row>
    <row r="621" spans="1:1" ht="27.75" customHeight="1" x14ac:dyDescent="0.2">
      <c r="A621" s="10"/>
    </row>
    <row r="622" spans="1:1" ht="27.75" customHeight="1" x14ac:dyDescent="0.2">
      <c r="A622" s="10"/>
    </row>
    <row r="623" spans="1:1" ht="27.75" customHeight="1" x14ac:dyDescent="0.2">
      <c r="A623" s="10"/>
    </row>
    <row r="624" spans="1:1" ht="27.75" customHeight="1" x14ac:dyDescent="0.2">
      <c r="A624" s="10"/>
    </row>
    <row r="625" spans="1:1" ht="27.75" customHeight="1" x14ac:dyDescent="0.2">
      <c r="A625" s="10"/>
    </row>
    <row r="626" spans="1:1" ht="27.75" customHeight="1" x14ac:dyDescent="0.2">
      <c r="A626" s="10"/>
    </row>
    <row r="627" spans="1:1" ht="27.75" customHeight="1" x14ac:dyDescent="0.2">
      <c r="A627" s="10"/>
    </row>
    <row r="628" spans="1:1" ht="27.75" customHeight="1" x14ac:dyDescent="0.2">
      <c r="A628" s="10"/>
    </row>
    <row r="629" spans="1:1" ht="27.75" customHeight="1" x14ac:dyDescent="0.2">
      <c r="A629" s="10"/>
    </row>
    <row r="630" spans="1:1" ht="27.75" customHeight="1" x14ac:dyDescent="0.2">
      <c r="A630" s="10"/>
    </row>
    <row r="631" spans="1:1" ht="27.75" customHeight="1" x14ac:dyDescent="0.2">
      <c r="A631" s="10"/>
    </row>
    <row r="632" spans="1:1" ht="27.75" customHeight="1" x14ac:dyDescent="0.2">
      <c r="A632" s="10"/>
    </row>
    <row r="633" spans="1:1" ht="27.75" customHeight="1" x14ac:dyDescent="0.2">
      <c r="A633" s="10"/>
    </row>
    <row r="634" spans="1:1" ht="27.75" customHeight="1" x14ac:dyDescent="0.2">
      <c r="A634" s="10"/>
    </row>
    <row r="635" spans="1:1" ht="27.75" customHeight="1" x14ac:dyDescent="0.2">
      <c r="A635" s="10"/>
    </row>
    <row r="636" spans="1:1" ht="27.75" customHeight="1" x14ac:dyDescent="0.2">
      <c r="A636" s="10"/>
    </row>
    <row r="637" spans="1:1" ht="27.75" customHeight="1" x14ac:dyDescent="0.2">
      <c r="A637" s="10"/>
    </row>
    <row r="638" spans="1:1" ht="27.75" customHeight="1" x14ac:dyDescent="0.2">
      <c r="A638" s="10"/>
    </row>
    <row r="639" spans="1:1" ht="27.75" customHeight="1" x14ac:dyDescent="0.2">
      <c r="A639" s="10"/>
    </row>
    <row r="640" spans="1:1" ht="27.75" customHeight="1" x14ac:dyDescent="0.2">
      <c r="A640" s="10"/>
    </row>
    <row r="641" spans="1:1" ht="27.75" customHeight="1" x14ac:dyDescent="0.2">
      <c r="A641" s="10"/>
    </row>
    <row r="642" spans="1:1" ht="27.75" customHeight="1" x14ac:dyDescent="0.2">
      <c r="A642" s="10"/>
    </row>
    <row r="643" spans="1:1" ht="27.75" customHeight="1" x14ac:dyDescent="0.2">
      <c r="A643" s="10"/>
    </row>
    <row r="644" spans="1:1" ht="27.75" customHeight="1" x14ac:dyDescent="0.2">
      <c r="A644" s="10"/>
    </row>
    <row r="645" spans="1:1" ht="27.75" customHeight="1" x14ac:dyDescent="0.2">
      <c r="A645" s="10"/>
    </row>
    <row r="646" spans="1:1" ht="27.75" customHeight="1" x14ac:dyDescent="0.2">
      <c r="A646" s="10"/>
    </row>
    <row r="647" spans="1:1" ht="27.75" customHeight="1" x14ac:dyDescent="0.2">
      <c r="A647" s="10"/>
    </row>
    <row r="648" spans="1:1" ht="27.75" customHeight="1" x14ac:dyDescent="0.2">
      <c r="A648" s="10"/>
    </row>
    <row r="649" spans="1:1" ht="27.75" customHeight="1" x14ac:dyDescent="0.2">
      <c r="A649" s="10"/>
    </row>
    <row r="650" spans="1:1" ht="27.75" customHeight="1" x14ac:dyDescent="0.2">
      <c r="A650" s="10"/>
    </row>
    <row r="651" spans="1:1" ht="27.75" customHeight="1" x14ac:dyDescent="0.2">
      <c r="A651" s="10"/>
    </row>
    <row r="652" spans="1:1" ht="27.75" customHeight="1" x14ac:dyDescent="0.2">
      <c r="A652" s="10"/>
    </row>
    <row r="653" spans="1:1" ht="27.75" customHeight="1" x14ac:dyDescent="0.2">
      <c r="A653" s="10"/>
    </row>
    <row r="654" spans="1:1" ht="27.75" customHeight="1" x14ac:dyDescent="0.2">
      <c r="A654" s="10"/>
    </row>
    <row r="655" spans="1:1" ht="27.75" customHeight="1" x14ac:dyDescent="0.2">
      <c r="A655" s="10"/>
    </row>
    <row r="656" spans="1:1" ht="27.75" customHeight="1" x14ac:dyDescent="0.2">
      <c r="A656" s="10"/>
    </row>
    <row r="657" spans="1:1" ht="27.75" customHeight="1" x14ac:dyDescent="0.2">
      <c r="A657" s="10"/>
    </row>
    <row r="658" spans="1:1" ht="27.75" customHeight="1" x14ac:dyDescent="0.2">
      <c r="A658" s="10"/>
    </row>
    <row r="659" spans="1:1" ht="27.75" customHeight="1" x14ac:dyDescent="0.2">
      <c r="A659" s="10"/>
    </row>
    <row r="660" spans="1:1" ht="27.75" customHeight="1" x14ac:dyDescent="0.2">
      <c r="A660" s="10"/>
    </row>
    <row r="661" spans="1:1" ht="27.75" customHeight="1" x14ac:dyDescent="0.2">
      <c r="A661" s="10"/>
    </row>
    <row r="662" spans="1:1" ht="27.75" customHeight="1" x14ac:dyDescent="0.2">
      <c r="A662" s="10"/>
    </row>
    <row r="663" spans="1:1" ht="27.75" customHeight="1" x14ac:dyDescent="0.2">
      <c r="A663" s="10"/>
    </row>
    <row r="664" spans="1:1" ht="27.75" customHeight="1" x14ac:dyDescent="0.2">
      <c r="A664" s="10"/>
    </row>
    <row r="665" spans="1:1" ht="27.75" customHeight="1" x14ac:dyDescent="0.2">
      <c r="A665" s="10"/>
    </row>
    <row r="666" spans="1:1" ht="27.75" customHeight="1" x14ac:dyDescent="0.2">
      <c r="A666" s="10"/>
    </row>
    <row r="667" spans="1:1" ht="27.75" customHeight="1" x14ac:dyDescent="0.2">
      <c r="A667" s="10"/>
    </row>
    <row r="668" spans="1:1" ht="27.75" customHeight="1" x14ac:dyDescent="0.2">
      <c r="A668" s="10"/>
    </row>
    <row r="669" spans="1:1" ht="27.75" customHeight="1" x14ac:dyDescent="0.2">
      <c r="A669" s="10"/>
    </row>
    <row r="670" spans="1:1" ht="27.75" customHeight="1" x14ac:dyDescent="0.2">
      <c r="A670" s="10"/>
    </row>
    <row r="671" spans="1:1" ht="27.75" customHeight="1" x14ac:dyDescent="0.2">
      <c r="A671" s="10"/>
    </row>
    <row r="672" spans="1:1" ht="27.75" customHeight="1" x14ac:dyDescent="0.2">
      <c r="A672" s="10"/>
    </row>
    <row r="673" spans="1:1" ht="27.75" customHeight="1" x14ac:dyDescent="0.2">
      <c r="A673" s="10"/>
    </row>
    <row r="674" spans="1:1" ht="27.75" customHeight="1" x14ac:dyDescent="0.2">
      <c r="A674" s="10"/>
    </row>
    <row r="675" spans="1:1" ht="27.75" customHeight="1" x14ac:dyDescent="0.2">
      <c r="A675" s="10"/>
    </row>
    <row r="676" spans="1:1" ht="27.75" customHeight="1" x14ac:dyDescent="0.2">
      <c r="A676" s="10"/>
    </row>
    <row r="677" spans="1:1" ht="27.75" customHeight="1" x14ac:dyDescent="0.2">
      <c r="A677" s="10"/>
    </row>
    <row r="678" spans="1:1" ht="27.75" customHeight="1" x14ac:dyDescent="0.2">
      <c r="A678" s="10"/>
    </row>
    <row r="679" spans="1:1" ht="27.75" customHeight="1" x14ac:dyDescent="0.2">
      <c r="A679" s="10"/>
    </row>
    <row r="680" spans="1:1" ht="27.75" customHeight="1" x14ac:dyDescent="0.2">
      <c r="A680" s="10"/>
    </row>
    <row r="681" spans="1:1" ht="27.75" customHeight="1" x14ac:dyDescent="0.2">
      <c r="A681" s="10"/>
    </row>
    <row r="682" spans="1:1" ht="27.75" customHeight="1" x14ac:dyDescent="0.2">
      <c r="A682" s="10"/>
    </row>
    <row r="683" spans="1:1" ht="27.75" customHeight="1" x14ac:dyDescent="0.2">
      <c r="A683" s="10"/>
    </row>
    <row r="684" spans="1:1" ht="27.75" customHeight="1" x14ac:dyDescent="0.2">
      <c r="A684" s="10"/>
    </row>
    <row r="685" spans="1:1" ht="27.75" customHeight="1" x14ac:dyDescent="0.2">
      <c r="A685" s="10"/>
    </row>
    <row r="686" spans="1:1" ht="27.75" customHeight="1" x14ac:dyDescent="0.2">
      <c r="A686" s="10"/>
    </row>
    <row r="687" spans="1:1" ht="27.75" customHeight="1" x14ac:dyDescent="0.2">
      <c r="A687" s="10"/>
    </row>
    <row r="688" spans="1:1" ht="27.75" customHeight="1" x14ac:dyDescent="0.2">
      <c r="A688" s="10"/>
    </row>
    <row r="689" spans="1:1" ht="27.75" customHeight="1" x14ac:dyDescent="0.2">
      <c r="A689" s="10"/>
    </row>
    <row r="690" spans="1:1" ht="27.75" customHeight="1" x14ac:dyDescent="0.2">
      <c r="A690" s="10"/>
    </row>
    <row r="691" spans="1:1" ht="27.75" customHeight="1" x14ac:dyDescent="0.2">
      <c r="A691" s="10"/>
    </row>
    <row r="692" spans="1:1" ht="27.75" customHeight="1" x14ac:dyDescent="0.2">
      <c r="A692" s="10"/>
    </row>
    <row r="693" spans="1:1" ht="27.75" customHeight="1" x14ac:dyDescent="0.2">
      <c r="A693" s="10"/>
    </row>
    <row r="694" spans="1:1" ht="27.75" customHeight="1" x14ac:dyDescent="0.2">
      <c r="A694" s="10"/>
    </row>
    <row r="695" spans="1:1" ht="27.75" customHeight="1" x14ac:dyDescent="0.2">
      <c r="A695" s="10"/>
    </row>
    <row r="696" spans="1:1" ht="27.75" customHeight="1" x14ac:dyDescent="0.2">
      <c r="A696" s="10"/>
    </row>
    <row r="697" spans="1:1" ht="27.75" customHeight="1" x14ac:dyDescent="0.2">
      <c r="A697" s="10"/>
    </row>
    <row r="698" spans="1:1" ht="27.75" customHeight="1" x14ac:dyDescent="0.2">
      <c r="A698" s="10"/>
    </row>
    <row r="699" spans="1:1" ht="27.75" customHeight="1" x14ac:dyDescent="0.2">
      <c r="A699" s="10"/>
    </row>
    <row r="700" spans="1:1" ht="27.75" customHeight="1" x14ac:dyDescent="0.2">
      <c r="A700" s="10"/>
    </row>
    <row r="701" spans="1:1" ht="27.75" customHeight="1" x14ac:dyDescent="0.2">
      <c r="A701" s="10"/>
    </row>
    <row r="702" spans="1:1" ht="27.75" customHeight="1" x14ac:dyDescent="0.2">
      <c r="A702" s="10"/>
    </row>
    <row r="703" spans="1:1" ht="27.75" customHeight="1" x14ac:dyDescent="0.2">
      <c r="A703" s="10"/>
    </row>
    <row r="704" spans="1:1" ht="27.75" customHeight="1" x14ac:dyDescent="0.2">
      <c r="A704" s="10"/>
    </row>
    <row r="705" spans="1:1" ht="27.75" customHeight="1" x14ac:dyDescent="0.2">
      <c r="A705" s="10"/>
    </row>
    <row r="706" spans="1:1" ht="27.75" customHeight="1" x14ac:dyDescent="0.2">
      <c r="A706" s="10"/>
    </row>
    <row r="707" spans="1:1" ht="27.75" customHeight="1" x14ac:dyDescent="0.2">
      <c r="A707" s="10"/>
    </row>
    <row r="708" spans="1:1" ht="27.75" customHeight="1" x14ac:dyDescent="0.2">
      <c r="A708" s="10"/>
    </row>
    <row r="709" spans="1:1" ht="27.75" customHeight="1" x14ac:dyDescent="0.2">
      <c r="A709" s="10"/>
    </row>
    <row r="710" spans="1:1" ht="27.75" customHeight="1" x14ac:dyDescent="0.2">
      <c r="A710" s="10"/>
    </row>
    <row r="711" spans="1:1" ht="27.75" customHeight="1" x14ac:dyDescent="0.2">
      <c r="A711" s="10"/>
    </row>
    <row r="712" spans="1:1" ht="27.75" customHeight="1" x14ac:dyDescent="0.2">
      <c r="A712" s="10"/>
    </row>
    <row r="713" spans="1:1" ht="27.75" customHeight="1" x14ac:dyDescent="0.2">
      <c r="A713" s="10"/>
    </row>
    <row r="714" spans="1:1" ht="27.75" customHeight="1" x14ac:dyDescent="0.2">
      <c r="A714" s="10"/>
    </row>
    <row r="715" spans="1:1" ht="27.75" customHeight="1" x14ac:dyDescent="0.2">
      <c r="A715" s="10"/>
    </row>
    <row r="716" spans="1:1" ht="27.75" customHeight="1" x14ac:dyDescent="0.2">
      <c r="A716" s="10"/>
    </row>
    <row r="717" spans="1:1" ht="27.75" customHeight="1" x14ac:dyDescent="0.2">
      <c r="A717" s="10"/>
    </row>
    <row r="718" spans="1:1" ht="27.75" customHeight="1" x14ac:dyDescent="0.2">
      <c r="A718" s="10"/>
    </row>
    <row r="719" spans="1:1" ht="27.75" customHeight="1" x14ac:dyDescent="0.2">
      <c r="A719" s="10"/>
    </row>
    <row r="720" spans="1:1" ht="27.75" customHeight="1" x14ac:dyDescent="0.2">
      <c r="A720" s="10"/>
    </row>
    <row r="721" spans="1:1" ht="27.75" customHeight="1" x14ac:dyDescent="0.2">
      <c r="A721" s="10"/>
    </row>
    <row r="722" spans="1:1" ht="27.75" customHeight="1" x14ac:dyDescent="0.2">
      <c r="A722" s="10"/>
    </row>
    <row r="723" spans="1:1" ht="27.75" customHeight="1" x14ac:dyDescent="0.2">
      <c r="A723" s="10"/>
    </row>
    <row r="724" spans="1:1" ht="27.75" customHeight="1" x14ac:dyDescent="0.2">
      <c r="A724" s="10"/>
    </row>
    <row r="725" spans="1:1" ht="27.75" customHeight="1" x14ac:dyDescent="0.2">
      <c r="A725" s="10"/>
    </row>
    <row r="726" spans="1:1" ht="27.75" customHeight="1" x14ac:dyDescent="0.2">
      <c r="A726" s="10"/>
    </row>
    <row r="727" spans="1:1" ht="27.75" customHeight="1" x14ac:dyDescent="0.2">
      <c r="A727" s="10"/>
    </row>
    <row r="728" spans="1:1" ht="27.75" customHeight="1" x14ac:dyDescent="0.2">
      <c r="A728" s="10"/>
    </row>
    <row r="729" spans="1:1" ht="27.75" customHeight="1" x14ac:dyDescent="0.2">
      <c r="A729" s="10"/>
    </row>
    <row r="730" spans="1:1" ht="27.75" customHeight="1" x14ac:dyDescent="0.2">
      <c r="A730" s="10"/>
    </row>
    <row r="731" spans="1:1" ht="27.75" customHeight="1" x14ac:dyDescent="0.2">
      <c r="A731" s="10"/>
    </row>
    <row r="732" spans="1:1" ht="27.75" customHeight="1" x14ac:dyDescent="0.2">
      <c r="A732" s="10"/>
    </row>
    <row r="733" spans="1:1" ht="27.75" customHeight="1" x14ac:dyDescent="0.2">
      <c r="A733" s="10"/>
    </row>
    <row r="734" spans="1:1" ht="27.75" customHeight="1" x14ac:dyDescent="0.2">
      <c r="A734" s="10"/>
    </row>
    <row r="735" spans="1:1" ht="27.75" customHeight="1" x14ac:dyDescent="0.2">
      <c r="A735" s="10"/>
    </row>
    <row r="736" spans="1:1" ht="27.75" customHeight="1" x14ac:dyDescent="0.2">
      <c r="A736" s="10"/>
    </row>
    <row r="737" spans="1:1" ht="27.75" customHeight="1" x14ac:dyDescent="0.2">
      <c r="A737" s="10"/>
    </row>
    <row r="738" spans="1:1" ht="27.75" customHeight="1" x14ac:dyDescent="0.2">
      <c r="A738" s="10"/>
    </row>
    <row r="739" spans="1:1" ht="27.75" customHeight="1" x14ac:dyDescent="0.2">
      <c r="A739" s="10"/>
    </row>
    <row r="740" spans="1:1" ht="27.75" customHeight="1" x14ac:dyDescent="0.2">
      <c r="A740" s="10"/>
    </row>
    <row r="741" spans="1:1" ht="27.75" customHeight="1" x14ac:dyDescent="0.2">
      <c r="A741" s="10"/>
    </row>
    <row r="742" spans="1:1" ht="27.75" customHeight="1" x14ac:dyDescent="0.2">
      <c r="A742" s="10"/>
    </row>
    <row r="743" spans="1:1" ht="27.75" customHeight="1" x14ac:dyDescent="0.2">
      <c r="A743" s="10"/>
    </row>
    <row r="744" spans="1:1" ht="27.75" customHeight="1" x14ac:dyDescent="0.2">
      <c r="A744" s="10"/>
    </row>
    <row r="745" spans="1:1" ht="27.75" customHeight="1" x14ac:dyDescent="0.2">
      <c r="A745" s="10"/>
    </row>
    <row r="746" spans="1:1" ht="27.75" customHeight="1" x14ac:dyDescent="0.2">
      <c r="A746" s="10"/>
    </row>
    <row r="747" spans="1:1" ht="27.75" customHeight="1" x14ac:dyDescent="0.2">
      <c r="A747" s="10"/>
    </row>
    <row r="748" spans="1:1" ht="27.75" customHeight="1" x14ac:dyDescent="0.2">
      <c r="A748" s="10"/>
    </row>
    <row r="749" spans="1:1" ht="27.75" customHeight="1" x14ac:dyDescent="0.2">
      <c r="A749" s="10"/>
    </row>
    <row r="750" spans="1:1" ht="27.75" customHeight="1" x14ac:dyDescent="0.2">
      <c r="A750" s="10"/>
    </row>
    <row r="751" spans="1:1" ht="27.75" customHeight="1" x14ac:dyDescent="0.2">
      <c r="A751" s="10"/>
    </row>
    <row r="752" spans="1:1" ht="27.75" customHeight="1" x14ac:dyDescent="0.2">
      <c r="A752" s="10"/>
    </row>
    <row r="753" spans="1:1" ht="27.75" customHeight="1" x14ac:dyDescent="0.2">
      <c r="A753" s="10"/>
    </row>
    <row r="754" spans="1:1" ht="27.75" customHeight="1" x14ac:dyDescent="0.2">
      <c r="A754" s="10"/>
    </row>
    <row r="755" spans="1:1" ht="27.75" customHeight="1" x14ac:dyDescent="0.2">
      <c r="A755" s="10"/>
    </row>
    <row r="756" spans="1:1" ht="27.75" customHeight="1" x14ac:dyDescent="0.2">
      <c r="A756" s="10"/>
    </row>
    <row r="757" spans="1:1" ht="27.75" customHeight="1" x14ac:dyDescent="0.2">
      <c r="A757" s="10"/>
    </row>
    <row r="758" spans="1:1" ht="27.75" customHeight="1" x14ac:dyDescent="0.2">
      <c r="A758" s="10"/>
    </row>
    <row r="759" spans="1:1" ht="27.75" customHeight="1" x14ac:dyDescent="0.2">
      <c r="A759" s="10"/>
    </row>
    <row r="760" spans="1:1" ht="27.75" customHeight="1" x14ac:dyDescent="0.2">
      <c r="A760" s="10"/>
    </row>
    <row r="761" spans="1:1" ht="27.75" customHeight="1" x14ac:dyDescent="0.2">
      <c r="A761" s="10"/>
    </row>
    <row r="762" spans="1:1" ht="27.75" customHeight="1" x14ac:dyDescent="0.2">
      <c r="A762" s="10"/>
    </row>
    <row r="763" spans="1:1" ht="27.75" customHeight="1" x14ac:dyDescent="0.2">
      <c r="A763" s="10"/>
    </row>
    <row r="764" spans="1:1" ht="27.75" customHeight="1" x14ac:dyDescent="0.2">
      <c r="A764" s="10"/>
    </row>
    <row r="765" spans="1:1" ht="27.75" customHeight="1" x14ac:dyDescent="0.2">
      <c r="A765" s="10"/>
    </row>
    <row r="766" spans="1:1" ht="27.75" customHeight="1" x14ac:dyDescent="0.2">
      <c r="A766" s="10"/>
    </row>
    <row r="767" spans="1:1" ht="27.75" customHeight="1" x14ac:dyDescent="0.2">
      <c r="A767" s="10"/>
    </row>
    <row r="768" spans="1:1" ht="27.75" customHeight="1" x14ac:dyDescent="0.2">
      <c r="A768" s="10"/>
    </row>
    <row r="769" spans="1:1" ht="27.75" customHeight="1" x14ac:dyDescent="0.2">
      <c r="A769" s="10"/>
    </row>
    <row r="770" spans="1:1" ht="27.75" customHeight="1" x14ac:dyDescent="0.2">
      <c r="A770" s="10"/>
    </row>
    <row r="771" spans="1:1" ht="27.75" customHeight="1" x14ac:dyDescent="0.2">
      <c r="A771" s="10"/>
    </row>
    <row r="772" spans="1:1" ht="27.75" customHeight="1" x14ac:dyDescent="0.2">
      <c r="A772" s="10"/>
    </row>
    <row r="773" spans="1:1" ht="27.75" customHeight="1" x14ac:dyDescent="0.2">
      <c r="A773" s="10"/>
    </row>
    <row r="774" spans="1:1" ht="27.75" customHeight="1" x14ac:dyDescent="0.2">
      <c r="A774" s="10"/>
    </row>
    <row r="775" spans="1:1" ht="27.75" customHeight="1" x14ac:dyDescent="0.2">
      <c r="A775" s="10"/>
    </row>
    <row r="776" spans="1:1" ht="27.75" customHeight="1" x14ac:dyDescent="0.2">
      <c r="A776" s="10"/>
    </row>
    <row r="777" spans="1:1" ht="27.75" customHeight="1" x14ac:dyDescent="0.2">
      <c r="A777" s="10"/>
    </row>
    <row r="778" spans="1:1" ht="27.75" customHeight="1" x14ac:dyDescent="0.2">
      <c r="A778" s="10"/>
    </row>
    <row r="779" spans="1:1" ht="27.75" customHeight="1" x14ac:dyDescent="0.2">
      <c r="A779" s="10"/>
    </row>
    <row r="780" spans="1:1" ht="27.75" customHeight="1" x14ac:dyDescent="0.2">
      <c r="A780" s="10"/>
    </row>
    <row r="781" spans="1:1" ht="27.75" customHeight="1" x14ac:dyDescent="0.2">
      <c r="A781" s="10"/>
    </row>
    <row r="782" spans="1:1" ht="27.75" customHeight="1" x14ac:dyDescent="0.2">
      <c r="A782" s="10"/>
    </row>
    <row r="783" spans="1:1" ht="27.75" customHeight="1" x14ac:dyDescent="0.2">
      <c r="A783" s="10"/>
    </row>
    <row r="784" spans="1:1" ht="27.75" customHeight="1" x14ac:dyDescent="0.2">
      <c r="A784" s="10"/>
    </row>
    <row r="785" spans="1:1" ht="27.75" customHeight="1" x14ac:dyDescent="0.2">
      <c r="A785" s="10"/>
    </row>
    <row r="786" spans="1:1" ht="27.75" customHeight="1" x14ac:dyDescent="0.2">
      <c r="A786" s="10"/>
    </row>
    <row r="787" spans="1:1" ht="27.75" customHeight="1" x14ac:dyDescent="0.2">
      <c r="A787" s="10"/>
    </row>
    <row r="788" spans="1:1" ht="27.75" customHeight="1" x14ac:dyDescent="0.2">
      <c r="A788" s="10"/>
    </row>
    <row r="789" spans="1:1" ht="27.75" customHeight="1" x14ac:dyDescent="0.2">
      <c r="A789" s="10"/>
    </row>
    <row r="790" spans="1:1" ht="27.75" customHeight="1" x14ac:dyDescent="0.2">
      <c r="A790" s="10"/>
    </row>
    <row r="791" spans="1:1" ht="27.75" customHeight="1" x14ac:dyDescent="0.2">
      <c r="A791" s="10"/>
    </row>
    <row r="792" spans="1:1" ht="27.75" customHeight="1" x14ac:dyDescent="0.2">
      <c r="A792" s="10"/>
    </row>
    <row r="793" spans="1:1" ht="27.75" customHeight="1" x14ac:dyDescent="0.2">
      <c r="A793" s="10"/>
    </row>
    <row r="794" spans="1:1" ht="27.75" customHeight="1" x14ac:dyDescent="0.2">
      <c r="A794" s="10"/>
    </row>
    <row r="795" spans="1:1" ht="27.75" customHeight="1" x14ac:dyDescent="0.2">
      <c r="A795" s="10"/>
    </row>
    <row r="796" spans="1:1" ht="27.75" customHeight="1" x14ac:dyDescent="0.2">
      <c r="A796" s="10"/>
    </row>
    <row r="797" spans="1:1" ht="27.75" customHeight="1" x14ac:dyDescent="0.2">
      <c r="A797" s="10"/>
    </row>
    <row r="798" spans="1:1" ht="27.75" customHeight="1" x14ac:dyDescent="0.2">
      <c r="A798" s="10"/>
    </row>
    <row r="799" spans="1:1" ht="27.75" customHeight="1" x14ac:dyDescent="0.2">
      <c r="A799" s="10"/>
    </row>
    <row r="800" spans="1:1" ht="27.75" customHeight="1" x14ac:dyDescent="0.2">
      <c r="A800" s="10"/>
    </row>
    <row r="801" spans="1:1" ht="27.75" customHeight="1" x14ac:dyDescent="0.2">
      <c r="A801" s="10"/>
    </row>
    <row r="802" spans="1:1" ht="27.75" customHeight="1" x14ac:dyDescent="0.2">
      <c r="A802" s="10"/>
    </row>
    <row r="803" spans="1:1" ht="27.75" customHeight="1" x14ac:dyDescent="0.2">
      <c r="A803" s="10"/>
    </row>
    <row r="804" spans="1:1" ht="27.75" customHeight="1" x14ac:dyDescent="0.2">
      <c r="A804" s="10"/>
    </row>
    <row r="805" spans="1:1" ht="27.75" customHeight="1" x14ac:dyDescent="0.2">
      <c r="A805" s="10"/>
    </row>
    <row r="806" spans="1:1" ht="27.75" customHeight="1" x14ac:dyDescent="0.2">
      <c r="A806" s="10"/>
    </row>
    <row r="807" spans="1:1" ht="27.75" customHeight="1" x14ac:dyDescent="0.2">
      <c r="A807" s="10"/>
    </row>
    <row r="808" spans="1:1" ht="27.75" customHeight="1" x14ac:dyDescent="0.2">
      <c r="A808" s="10"/>
    </row>
    <row r="809" spans="1:1" ht="27.75" customHeight="1" x14ac:dyDescent="0.2">
      <c r="A809" s="10"/>
    </row>
    <row r="810" spans="1:1" ht="27.75" customHeight="1" x14ac:dyDescent="0.2">
      <c r="A810" s="10"/>
    </row>
    <row r="811" spans="1:1" ht="27.75" customHeight="1" x14ac:dyDescent="0.2">
      <c r="A811" s="10"/>
    </row>
    <row r="812" spans="1:1" ht="27.75" customHeight="1" x14ac:dyDescent="0.2">
      <c r="A812" s="10"/>
    </row>
    <row r="813" spans="1:1" ht="27.75" customHeight="1" x14ac:dyDescent="0.2">
      <c r="A813" s="10"/>
    </row>
    <row r="814" spans="1:1" ht="27.75" customHeight="1" x14ac:dyDescent="0.2">
      <c r="A814" s="10"/>
    </row>
    <row r="815" spans="1:1" ht="27.75" customHeight="1" x14ac:dyDescent="0.2">
      <c r="A815" s="10"/>
    </row>
    <row r="816" spans="1:1" ht="27.75" customHeight="1" x14ac:dyDescent="0.2">
      <c r="A816" s="10"/>
    </row>
    <row r="817" spans="1:1" ht="27.75" customHeight="1" x14ac:dyDescent="0.2">
      <c r="A817" s="10"/>
    </row>
    <row r="818" spans="1:1" ht="27.75" customHeight="1" x14ac:dyDescent="0.2">
      <c r="A818" s="10"/>
    </row>
    <row r="819" spans="1:1" ht="27.75" customHeight="1" x14ac:dyDescent="0.2">
      <c r="A819" s="10"/>
    </row>
    <row r="820" spans="1:1" ht="27.75" customHeight="1" x14ac:dyDescent="0.2">
      <c r="A820" s="10"/>
    </row>
    <row r="821" spans="1:1" ht="27.75" customHeight="1" x14ac:dyDescent="0.2">
      <c r="A821" s="10"/>
    </row>
    <row r="822" spans="1:1" ht="27.75" customHeight="1" x14ac:dyDescent="0.2">
      <c r="A822" s="10"/>
    </row>
    <row r="823" spans="1:1" ht="27.75" customHeight="1" x14ac:dyDescent="0.2">
      <c r="A823" s="10"/>
    </row>
    <row r="824" spans="1:1" ht="27.75" customHeight="1" x14ac:dyDescent="0.2">
      <c r="A824" s="10"/>
    </row>
    <row r="825" spans="1:1" ht="27.75" customHeight="1" x14ac:dyDescent="0.2">
      <c r="A825" s="10"/>
    </row>
    <row r="826" spans="1:1" ht="27.75" customHeight="1" x14ac:dyDescent="0.2">
      <c r="A826" s="10"/>
    </row>
    <row r="827" spans="1:1" ht="27.75" customHeight="1" x14ac:dyDescent="0.2">
      <c r="A827" s="10"/>
    </row>
    <row r="828" spans="1:1" ht="27.75" customHeight="1" x14ac:dyDescent="0.2">
      <c r="A828" s="10"/>
    </row>
    <row r="829" spans="1:1" ht="27.75" customHeight="1" x14ac:dyDescent="0.2">
      <c r="A829" s="10"/>
    </row>
    <row r="830" spans="1:1" ht="27.75" customHeight="1" x14ac:dyDescent="0.2">
      <c r="A830" s="10"/>
    </row>
    <row r="831" spans="1:1" ht="27.75" customHeight="1" x14ac:dyDescent="0.2">
      <c r="A831" s="10"/>
    </row>
    <row r="832" spans="1:1" ht="27.75" customHeight="1" x14ac:dyDescent="0.2">
      <c r="A832" s="10"/>
    </row>
    <row r="833" spans="1:1" ht="27.75" customHeight="1" x14ac:dyDescent="0.2">
      <c r="A833" s="10"/>
    </row>
    <row r="834" spans="1:1" ht="27.75" customHeight="1" x14ac:dyDescent="0.2">
      <c r="A834" s="10"/>
    </row>
    <row r="835" spans="1:1" ht="27.75" customHeight="1" x14ac:dyDescent="0.2">
      <c r="A835" s="10"/>
    </row>
    <row r="836" spans="1:1" ht="27.75" customHeight="1" x14ac:dyDescent="0.2">
      <c r="A836" s="10"/>
    </row>
    <row r="837" spans="1:1" ht="27.75" customHeight="1" x14ac:dyDescent="0.2">
      <c r="A837" s="10"/>
    </row>
    <row r="838" spans="1:1" ht="27.75" customHeight="1" x14ac:dyDescent="0.2">
      <c r="A838" s="10"/>
    </row>
    <row r="839" spans="1:1" ht="27.75" customHeight="1" x14ac:dyDescent="0.2">
      <c r="A839" s="10"/>
    </row>
    <row r="840" spans="1:1" ht="27.75" customHeight="1" x14ac:dyDescent="0.2">
      <c r="A840" s="10"/>
    </row>
    <row r="841" spans="1:1" ht="27.75" customHeight="1" x14ac:dyDescent="0.2">
      <c r="A841" s="10"/>
    </row>
    <row r="842" spans="1:1" ht="27.75" customHeight="1" x14ac:dyDescent="0.2">
      <c r="A842" s="10"/>
    </row>
    <row r="843" spans="1:1" ht="27.75" customHeight="1" x14ac:dyDescent="0.2">
      <c r="A843" s="10"/>
    </row>
    <row r="844" spans="1:1" ht="27.75" customHeight="1" x14ac:dyDescent="0.2">
      <c r="A844" s="10"/>
    </row>
    <row r="845" spans="1:1" ht="27.75" customHeight="1" x14ac:dyDescent="0.2">
      <c r="A845" s="10"/>
    </row>
    <row r="846" spans="1:1" ht="27.75" customHeight="1" x14ac:dyDescent="0.2">
      <c r="A846" s="10"/>
    </row>
    <row r="847" spans="1:1" ht="27.75" customHeight="1" x14ac:dyDescent="0.2">
      <c r="A847" s="10"/>
    </row>
    <row r="848" spans="1:1" ht="27.75" customHeight="1" x14ac:dyDescent="0.2">
      <c r="A848" s="10"/>
    </row>
    <row r="849" spans="1:1" ht="27.75" customHeight="1" x14ac:dyDescent="0.2">
      <c r="A849" s="10"/>
    </row>
    <row r="850" spans="1:1" ht="27.75" customHeight="1" x14ac:dyDescent="0.2">
      <c r="A850" s="10"/>
    </row>
    <row r="851" spans="1:1" ht="27.75" customHeight="1" x14ac:dyDescent="0.2">
      <c r="A851" s="10"/>
    </row>
    <row r="852" spans="1:1" ht="27.75" customHeight="1" x14ac:dyDescent="0.2">
      <c r="A852" s="10"/>
    </row>
    <row r="853" spans="1:1" ht="27.75" customHeight="1" x14ac:dyDescent="0.2">
      <c r="A853" s="10"/>
    </row>
    <row r="854" spans="1:1" ht="27.75" customHeight="1" x14ac:dyDescent="0.2">
      <c r="A854" s="10"/>
    </row>
    <row r="855" spans="1:1" ht="27.75" customHeight="1" x14ac:dyDescent="0.2">
      <c r="A855" s="10"/>
    </row>
    <row r="856" spans="1:1" ht="27.75" customHeight="1" x14ac:dyDescent="0.2">
      <c r="A856" s="10"/>
    </row>
    <row r="857" spans="1:1" ht="27.75" customHeight="1" x14ac:dyDescent="0.2">
      <c r="A857" s="10"/>
    </row>
    <row r="858" spans="1:1" ht="27.75" customHeight="1" x14ac:dyDescent="0.2">
      <c r="A858" s="10"/>
    </row>
    <row r="859" spans="1:1" ht="27.75" customHeight="1" x14ac:dyDescent="0.2">
      <c r="A859" s="10"/>
    </row>
    <row r="860" spans="1:1" ht="27.75" customHeight="1" x14ac:dyDescent="0.2">
      <c r="A860" s="10"/>
    </row>
    <row r="861" spans="1:1" ht="27.75" customHeight="1" x14ac:dyDescent="0.2">
      <c r="A861" s="10"/>
    </row>
    <row r="862" spans="1:1" ht="27.75" customHeight="1" x14ac:dyDescent="0.2">
      <c r="A862" s="10"/>
    </row>
    <row r="863" spans="1:1" ht="27.75" customHeight="1" x14ac:dyDescent="0.2">
      <c r="A863" s="10"/>
    </row>
    <row r="864" spans="1:1" ht="27.75" customHeight="1" x14ac:dyDescent="0.2">
      <c r="A864" s="10"/>
    </row>
    <row r="865" spans="1:1" ht="27.75" customHeight="1" x14ac:dyDescent="0.2">
      <c r="A865" s="10"/>
    </row>
    <row r="866" spans="1:1" ht="27.75" customHeight="1" x14ac:dyDescent="0.2">
      <c r="A866" s="10"/>
    </row>
    <row r="867" spans="1:1" ht="27.75" customHeight="1" x14ac:dyDescent="0.2">
      <c r="A867" s="10"/>
    </row>
    <row r="868" spans="1:1" ht="27.75" customHeight="1" x14ac:dyDescent="0.2">
      <c r="A868" s="10"/>
    </row>
    <row r="869" spans="1:1" ht="27.75" customHeight="1" x14ac:dyDescent="0.2">
      <c r="A869" s="10"/>
    </row>
    <row r="870" spans="1:1" ht="27.75" customHeight="1" x14ac:dyDescent="0.2">
      <c r="A870" s="10"/>
    </row>
    <row r="871" spans="1:1" ht="27.75" customHeight="1" x14ac:dyDescent="0.2">
      <c r="A871" s="10"/>
    </row>
    <row r="872" spans="1:1" ht="27.75" customHeight="1" x14ac:dyDescent="0.2">
      <c r="A872" s="10"/>
    </row>
    <row r="873" spans="1:1" ht="27.75" customHeight="1" x14ac:dyDescent="0.2">
      <c r="A873" s="10"/>
    </row>
    <row r="874" spans="1:1" ht="27.75" customHeight="1" x14ac:dyDescent="0.2">
      <c r="A874" s="10"/>
    </row>
    <row r="875" spans="1:1" ht="27.75" customHeight="1" x14ac:dyDescent="0.2">
      <c r="A875" s="10"/>
    </row>
    <row r="876" spans="1:1" ht="27.75" customHeight="1" x14ac:dyDescent="0.2">
      <c r="A876" s="10"/>
    </row>
    <row r="877" spans="1:1" ht="27.75" customHeight="1" x14ac:dyDescent="0.2">
      <c r="A877" s="10"/>
    </row>
    <row r="878" spans="1:1" ht="27.75" customHeight="1" x14ac:dyDescent="0.2">
      <c r="A878" s="10"/>
    </row>
    <row r="879" spans="1:1" ht="27.75" customHeight="1" x14ac:dyDescent="0.2">
      <c r="A879" s="10"/>
    </row>
    <row r="880" spans="1:1" ht="27.75" customHeight="1" x14ac:dyDescent="0.2">
      <c r="A880" s="10"/>
    </row>
    <row r="881" spans="1:1" ht="27.75" customHeight="1" x14ac:dyDescent="0.2">
      <c r="A881" s="10"/>
    </row>
    <row r="882" spans="1:1" ht="27.75" customHeight="1" x14ac:dyDescent="0.2">
      <c r="A882" s="10"/>
    </row>
    <row r="883" spans="1:1" ht="27.75" customHeight="1" x14ac:dyDescent="0.2">
      <c r="A883" s="10"/>
    </row>
    <row r="884" spans="1:1" ht="27.75" customHeight="1" x14ac:dyDescent="0.2">
      <c r="A884" s="10"/>
    </row>
    <row r="885" spans="1:1" ht="27.75" customHeight="1" x14ac:dyDescent="0.2">
      <c r="A885" s="10"/>
    </row>
    <row r="886" spans="1:1" ht="27.75" customHeight="1" x14ac:dyDescent="0.2">
      <c r="A886" s="10"/>
    </row>
    <row r="887" spans="1:1" ht="27.75" customHeight="1" x14ac:dyDescent="0.2">
      <c r="A887" s="10"/>
    </row>
    <row r="888" spans="1:1" ht="27.75" customHeight="1" x14ac:dyDescent="0.2">
      <c r="A888" s="10"/>
    </row>
    <row r="889" spans="1:1" ht="27.75" customHeight="1" x14ac:dyDescent="0.2">
      <c r="A889" s="10"/>
    </row>
    <row r="890" spans="1:1" ht="27.75" customHeight="1" x14ac:dyDescent="0.2">
      <c r="A890" s="10"/>
    </row>
    <row r="891" spans="1:1" ht="27.75" customHeight="1" x14ac:dyDescent="0.2">
      <c r="A891" s="10"/>
    </row>
    <row r="892" spans="1:1" ht="27.75" customHeight="1" x14ac:dyDescent="0.2">
      <c r="A892" s="10"/>
    </row>
    <row r="893" spans="1:1" ht="27.75" customHeight="1" x14ac:dyDescent="0.2">
      <c r="A893" s="10"/>
    </row>
    <row r="894" spans="1:1" ht="27.75" customHeight="1" x14ac:dyDescent="0.2">
      <c r="A894" s="10"/>
    </row>
    <row r="895" spans="1:1" ht="27.75" customHeight="1" x14ac:dyDescent="0.2">
      <c r="A895" s="10"/>
    </row>
    <row r="896" spans="1:1" ht="27.75" customHeight="1" x14ac:dyDescent="0.2">
      <c r="A896" s="10"/>
    </row>
    <row r="897" spans="1:1" ht="27.75" customHeight="1" x14ac:dyDescent="0.2">
      <c r="A897" s="10"/>
    </row>
    <row r="898" spans="1:1" ht="27.75" customHeight="1" x14ac:dyDescent="0.2">
      <c r="A898" s="10"/>
    </row>
    <row r="899" spans="1:1" ht="27.75" customHeight="1" x14ac:dyDescent="0.2">
      <c r="A899" s="10"/>
    </row>
    <row r="900" spans="1:1" ht="27.75" customHeight="1" x14ac:dyDescent="0.2">
      <c r="A900" s="10"/>
    </row>
    <row r="901" spans="1:1" ht="27.75" customHeight="1" x14ac:dyDescent="0.2">
      <c r="A901" s="10"/>
    </row>
    <row r="902" spans="1:1" ht="27.75" customHeight="1" x14ac:dyDescent="0.2">
      <c r="A902" s="10"/>
    </row>
    <row r="903" spans="1:1" ht="27.75" customHeight="1" x14ac:dyDescent="0.2">
      <c r="A903" s="10"/>
    </row>
    <row r="904" spans="1:1" ht="27.75" customHeight="1" x14ac:dyDescent="0.2">
      <c r="A904" s="10"/>
    </row>
    <row r="905" spans="1:1" ht="27.75" customHeight="1" x14ac:dyDescent="0.2">
      <c r="A905" s="10"/>
    </row>
    <row r="906" spans="1:1" ht="27.75" customHeight="1" x14ac:dyDescent="0.2">
      <c r="A906" s="10"/>
    </row>
    <row r="907" spans="1:1" ht="27.75" customHeight="1" x14ac:dyDescent="0.2">
      <c r="A907" s="10"/>
    </row>
    <row r="908" spans="1:1" ht="27.75" customHeight="1" x14ac:dyDescent="0.2">
      <c r="A908" s="10"/>
    </row>
    <row r="909" spans="1:1" ht="27.75" customHeight="1" x14ac:dyDescent="0.2">
      <c r="A909" s="10"/>
    </row>
    <row r="910" spans="1:1" ht="27.75" customHeight="1" x14ac:dyDescent="0.2">
      <c r="A910" s="10"/>
    </row>
    <row r="911" spans="1:1" ht="27.75" customHeight="1" x14ac:dyDescent="0.2">
      <c r="A911" s="10"/>
    </row>
    <row r="912" spans="1:1" ht="27.75" customHeight="1" x14ac:dyDescent="0.2">
      <c r="A912" s="10"/>
    </row>
    <row r="913" spans="1:1" ht="27.75" customHeight="1" x14ac:dyDescent="0.2">
      <c r="A913" s="10"/>
    </row>
    <row r="914" spans="1:1" ht="27.75" customHeight="1" x14ac:dyDescent="0.2">
      <c r="A914" s="10"/>
    </row>
    <row r="915" spans="1:1" ht="27.75" customHeight="1" x14ac:dyDescent="0.2">
      <c r="A915" s="10"/>
    </row>
    <row r="916" spans="1:1" ht="27.75" customHeight="1" x14ac:dyDescent="0.2">
      <c r="A916" s="10"/>
    </row>
    <row r="917" spans="1:1" ht="27.75" customHeight="1" x14ac:dyDescent="0.2">
      <c r="A917" s="10"/>
    </row>
    <row r="918" spans="1:1" ht="27.75" customHeight="1" x14ac:dyDescent="0.2">
      <c r="A918" s="10"/>
    </row>
    <row r="919" spans="1:1" ht="27.75" customHeight="1" x14ac:dyDescent="0.2">
      <c r="A919" s="10"/>
    </row>
    <row r="920" spans="1:1" ht="27.75" customHeight="1" x14ac:dyDescent="0.2">
      <c r="A920" s="10"/>
    </row>
    <row r="921" spans="1:1" ht="27.75" customHeight="1" x14ac:dyDescent="0.2">
      <c r="A921" s="10"/>
    </row>
    <row r="922" spans="1:1" ht="27.75" customHeight="1" x14ac:dyDescent="0.2">
      <c r="A922" s="10"/>
    </row>
    <row r="923" spans="1:1" ht="27.75" customHeight="1" x14ac:dyDescent="0.2">
      <c r="A923" s="10"/>
    </row>
    <row r="924" spans="1:1" ht="27.75" customHeight="1" x14ac:dyDescent="0.2">
      <c r="A924" s="10"/>
    </row>
    <row r="925" spans="1:1" ht="27.75" customHeight="1" x14ac:dyDescent="0.2">
      <c r="A925" s="10"/>
    </row>
    <row r="926" spans="1:1" ht="27.75" customHeight="1" x14ac:dyDescent="0.2">
      <c r="A926" s="10"/>
    </row>
    <row r="927" spans="1:1" ht="27.75" customHeight="1" x14ac:dyDescent="0.2">
      <c r="A927" s="10"/>
    </row>
    <row r="928" spans="1:1" ht="27.75" customHeight="1" x14ac:dyDescent="0.2">
      <c r="A928" s="10"/>
    </row>
    <row r="929" spans="1:1" ht="27.75" customHeight="1" x14ac:dyDescent="0.2">
      <c r="A929" s="10"/>
    </row>
    <row r="930" spans="1:1" ht="27.75" customHeight="1" x14ac:dyDescent="0.2">
      <c r="A930" s="10"/>
    </row>
    <row r="931" spans="1:1" ht="27.75" customHeight="1" x14ac:dyDescent="0.2">
      <c r="A931" s="10"/>
    </row>
    <row r="932" spans="1:1" ht="27.75" customHeight="1" x14ac:dyDescent="0.2">
      <c r="A932" s="10"/>
    </row>
    <row r="933" spans="1:1" ht="27.75" customHeight="1" x14ac:dyDescent="0.2">
      <c r="A933" s="10"/>
    </row>
    <row r="934" spans="1:1" ht="27.75" customHeight="1" x14ac:dyDescent="0.2">
      <c r="A934" s="10"/>
    </row>
    <row r="935" spans="1:1" ht="27.75" customHeight="1" x14ac:dyDescent="0.2">
      <c r="A935" s="10"/>
    </row>
    <row r="936" spans="1:1" ht="27.75" customHeight="1" x14ac:dyDescent="0.2">
      <c r="A936" s="10"/>
    </row>
    <row r="937" spans="1:1" ht="27.75" customHeight="1" x14ac:dyDescent="0.2">
      <c r="A937" s="10"/>
    </row>
    <row r="938" spans="1:1" ht="27.75" customHeight="1" x14ac:dyDescent="0.2">
      <c r="A938" s="10"/>
    </row>
    <row r="939" spans="1:1" ht="27.75" customHeight="1" x14ac:dyDescent="0.2">
      <c r="A939" s="10"/>
    </row>
    <row r="940" spans="1:1" ht="27.75" customHeight="1" x14ac:dyDescent="0.2">
      <c r="A940" s="10"/>
    </row>
    <row r="941" spans="1:1" ht="27.75" customHeight="1" x14ac:dyDescent="0.2">
      <c r="A941" s="10"/>
    </row>
    <row r="942" spans="1:1" ht="27.75" customHeight="1" x14ac:dyDescent="0.2">
      <c r="A942" s="10"/>
    </row>
    <row r="943" spans="1:1" ht="27.75" customHeight="1" x14ac:dyDescent="0.2">
      <c r="A943" s="10"/>
    </row>
    <row r="944" spans="1:1" ht="27.75" customHeight="1" x14ac:dyDescent="0.2">
      <c r="A944" s="10"/>
    </row>
    <row r="945" spans="1:1" ht="27.75" customHeight="1" x14ac:dyDescent="0.2">
      <c r="A945" s="10"/>
    </row>
    <row r="946" spans="1:1" ht="27.75" customHeight="1" x14ac:dyDescent="0.2">
      <c r="A946" s="10"/>
    </row>
    <row r="947" spans="1:1" ht="27.75" customHeight="1" x14ac:dyDescent="0.2">
      <c r="A947" s="10"/>
    </row>
    <row r="948" spans="1:1" ht="27.75" customHeight="1" x14ac:dyDescent="0.2">
      <c r="A948" s="10"/>
    </row>
    <row r="949" spans="1:1" ht="27.75" customHeight="1" x14ac:dyDescent="0.2">
      <c r="A949" s="10"/>
    </row>
    <row r="950" spans="1:1" ht="27.75" customHeight="1" x14ac:dyDescent="0.2">
      <c r="A950" s="10"/>
    </row>
    <row r="951" spans="1:1" ht="27.75" customHeight="1" x14ac:dyDescent="0.2">
      <c r="A951" s="10"/>
    </row>
    <row r="952" spans="1:1" ht="27.75" customHeight="1" x14ac:dyDescent="0.2">
      <c r="A952" s="10"/>
    </row>
    <row r="953" spans="1:1" ht="27.75" customHeight="1" x14ac:dyDescent="0.2">
      <c r="A953" s="10"/>
    </row>
    <row r="954" spans="1:1" ht="27.75" customHeight="1" x14ac:dyDescent="0.2">
      <c r="A954" s="10"/>
    </row>
    <row r="955" spans="1:1" ht="27.75" customHeight="1" x14ac:dyDescent="0.2">
      <c r="A955" s="10"/>
    </row>
    <row r="956" spans="1:1" ht="27.75" customHeight="1" x14ac:dyDescent="0.2">
      <c r="A956" s="10"/>
    </row>
    <row r="957" spans="1:1" ht="27.75" customHeight="1" x14ac:dyDescent="0.2">
      <c r="A957" s="10"/>
    </row>
    <row r="958" spans="1:1" ht="27.75" customHeight="1" x14ac:dyDescent="0.2">
      <c r="A958" s="10"/>
    </row>
    <row r="959" spans="1:1" ht="27.75" customHeight="1" x14ac:dyDescent="0.2">
      <c r="A959" s="10"/>
    </row>
    <row r="960" spans="1:1" ht="27.75" customHeight="1" x14ac:dyDescent="0.2">
      <c r="A960" s="10"/>
    </row>
    <row r="961" spans="1:1" ht="27.75" customHeight="1" x14ac:dyDescent="0.2">
      <c r="A961" s="10"/>
    </row>
    <row r="962" spans="1:1" ht="27.75" customHeight="1" x14ac:dyDescent="0.2">
      <c r="A962" s="10"/>
    </row>
    <row r="963" spans="1:1" ht="27.75" customHeight="1" x14ac:dyDescent="0.2">
      <c r="A963" s="10"/>
    </row>
    <row r="964" spans="1:1" ht="27.75" customHeight="1" x14ac:dyDescent="0.2">
      <c r="A964" s="10"/>
    </row>
    <row r="965" spans="1:1" ht="27.75" customHeight="1" x14ac:dyDescent="0.2">
      <c r="A965" s="10"/>
    </row>
    <row r="966" spans="1:1" ht="27.75" customHeight="1" x14ac:dyDescent="0.2">
      <c r="A966" s="10"/>
    </row>
    <row r="967" spans="1:1" ht="27.75" customHeight="1" x14ac:dyDescent="0.2">
      <c r="A967" s="10"/>
    </row>
    <row r="968" spans="1:1" ht="27.75" customHeight="1" x14ac:dyDescent="0.2">
      <c r="A968" s="10"/>
    </row>
    <row r="969" spans="1:1" ht="27.75" customHeight="1" x14ac:dyDescent="0.2">
      <c r="A969" s="10"/>
    </row>
    <row r="970" spans="1:1" ht="27.75" customHeight="1" x14ac:dyDescent="0.2">
      <c r="A970" s="10"/>
    </row>
    <row r="971" spans="1:1" ht="27.75" customHeight="1" x14ac:dyDescent="0.2">
      <c r="A971" s="10"/>
    </row>
    <row r="972" spans="1:1" ht="27.75" customHeight="1" x14ac:dyDescent="0.2">
      <c r="A972" s="10"/>
    </row>
    <row r="973" spans="1:1" ht="27.75" customHeight="1" x14ac:dyDescent="0.2">
      <c r="A973" s="10"/>
    </row>
    <row r="974" spans="1:1" ht="27.75" customHeight="1" x14ac:dyDescent="0.2">
      <c r="A974" s="10"/>
    </row>
    <row r="975" spans="1:1" ht="27.75" customHeight="1" x14ac:dyDescent="0.2">
      <c r="A975" s="10"/>
    </row>
    <row r="976" spans="1:1" ht="27.75" customHeight="1" x14ac:dyDescent="0.2">
      <c r="A976" s="10"/>
    </row>
    <row r="977" spans="1:1" ht="27.75" customHeight="1" x14ac:dyDescent="0.2">
      <c r="A977" s="10"/>
    </row>
    <row r="978" spans="1:1" ht="27.75" customHeight="1" x14ac:dyDescent="0.2">
      <c r="A978" s="10"/>
    </row>
    <row r="979" spans="1:1" ht="27.75" customHeight="1" x14ac:dyDescent="0.2">
      <c r="A979" s="10"/>
    </row>
    <row r="980" spans="1:1" ht="27.75" customHeight="1" x14ac:dyDescent="0.2">
      <c r="A980" s="10"/>
    </row>
    <row r="981" spans="1:1" ht="27.75" customHeight="1" x14ac:dyDescent="0.2">
      <c r="A981" s="10"/>
    </row>
    <row r="982" spans="1:1" ht="27.75" customHeight="1" x14ac:dyDescent="0.2">
      <c r="A982" s="10"/>
    </row>
    <row r="983" spans="1:1" ht="27.75" customHeight="1" x14ac:dyDescent="0.2">
      <c r="A983" s="10"/>
    </row>
    <row r="984" spans="1:1" ht="27.75" customHeight="1" x14ac:dyDescent="0.2">
      <c r="A984" s="10"/>
    </row>
    <row r="985" spans="1:1" ht="27.75" customHeight="1" x14ac:dyDescent="0.2">
      <c r="A985" s="10"/>
    </row>
    <row r="986" spans="1:1" ht="27.75" customHeight="1" x14ac:dyDescent="0.2">
      <c r="A986" s="10"/>
    </row>
    <row r="987" spans="1:1" ht="27.75" customHeight="1" x14ac:dyDescent="0.2">
      <c r="A987" s="10"/>
    </row>
    <row r="988" spans="1:1" ht="27.75" customHeight="1" x14ac:dyDescent="0.2">
      <c r="A988" s="10"/>
    </row>
    <row r="989" spans="1:1" ht="27.75" customHeight="1" x14ac:dyDescent="0.2">
      <c r="A989" s="10"/>
    </row>
    <row r="990" spans="1:1" ht="27.75" customHeight="1" x14ac:dyDescent="0.2">
      <c r="A990" s="10"/>
    </row>
    <row r="991" spans="1:1" ht="27.75" customHeight="1" x14ac:dyDescent="0.2">
      <c r="A991" s="10"/>
    </row>
    <row r="992" spans="1:1" ht="27.75" customHeight="1" x14ac:dyDescent="0.2">
      <c r="A992" s="10"/>
    </row>
    <row r="993" spans="1:1" ht="27.75" customHeight="1" x14ac:dyDescent="0.2">
      <c r="A993" s="10"/>
    </row>
    <row r="994" spans="1:1" ht="27.75" customHeight="1" x14ac:dyDescent="0.2">
      <c r="A994" s="10"/>
    </row>
    <row r="995" spans="1:1" ht="27.75" customHeight="1" x14ac:dyDescent="0.2">
      <c r="A995" s="10"/>
    </row>
    <row r="996" spans="1:1" ht="27.75" customHeight="1" x14ac:dyDescent="0.2">
      <c r="A996" s="10"/>
    </row>
    <row r="997" spans="1:1" ht="27.75" customHeight="1" x14ac:dyDescent="0.2">
      <c r="A997" s="10"/>
    </row>
    <row r="998" spans="1:1" ht="27.75" customHeight="1" x14ac:dyDescent="0.2">
      <c r="A998" s="10"/>
    </row>
    <row r="999" spans="1:1" ht="27.75" customHeight="1" x14ac:dyDescent="0.2">
      <c r="A999" s="10"/>
    </row>
    <row r="1000" spans="1:1" ht="27.75" customHeight="1" x14ac:dyDescent="0.2">
      <c r="A1000" s="10"/>
    </row>
    <row r="1001" spans="1:1" ht="27.75" customHeight="1" x14ac:dyDescent="0.2">
      <c r="A1001" s="10"/>
    </row>
    <row r="1002" spans="1:1" ht="27.75" customHeight="1" x14ac:dyDescent="0.2">
      <c r="A1002" s="10"/>
    </row>
    <row r="1003" spans="1:1" ht="27.75" customHeight="1" x14ac:dyDescent="0.2">
      <c r="A1003" s="10"/>
    </row>
    <row r="1004" spans="1:1" ht="27.75" customHeight="1" x14ac:dyDescent="0.2">
      <c r="A1004" s="10"/>
    </row>
    <row r="1005" spans="1:1" ht="27.75" customHeight="1" x14ac:dyDescent="0.2">
      <c r="A1005" s="10"/>
    </row>
    <row r="1006" spans="1:1" ht="27.75" customHeight="1" x14ac:dyDescent="0.2">
      <c r="A1006" s="10"/>
    </row>
    <row r="1007" spans="1:1" ht="27.75" customHeight="1" x14ac:dyDescent="0.2">
      <c r="A1007" s="10"/>
    </row>
    <row r="1008" spans="1:1" ht="27.75" customHeight="1" x14ac:dyDescent="0.2">
      <c r="A1008" s="10"/>
    </row>
    <row r="1009" spans="1:1" ht="27.75" customHeight="1" x14ac:dyDescent="0.2">
      <c r="A1009" s="10"/>
    </row>
    <row r="1010" spans="1:1" ht="27.75" customHeight="1" x14ac:dyDescent="0.2">
      <c r="A1010" s="10"/>
    </row>
    <row r="1011" spans="1:1" ht="27.75" customHeight="1" x14ac:dyDescent="0.2">
      <c r="A1011" s="10"/>
    </row>
    <row r="1012" spans="1:1" ht="27.75" customHeight="1" x14ac:dyDescent="0.2">
      <c r="A1012" s="10"/>
    </row>
    <row r="1013" spans="1:1" ht="27.75" customHeight="1" x14ac:dyDescent="0.2">
      <c r="A1013" s="10"/>
    </row>
    <row r="1014" spans="1:1" ht="27.75" customHeight="1" x14ac:dyDescent="0.2">
      <c r="A1014" s="10"/>
    </row>
    <row r="1015" spans="1:1" ht="27.75" customHeight="1" x14ac:dyDescent="0.2">
      <c r="A1015" s="10"/>
    </row>
    <row r="1016" spans="1:1" ht="27.75" customHeight="1" x14ac:dyDescent="0.2">
      <c r="A1016" s="10"/>
    </row>
    <row r="1017" spans="1:1" ht="27.75" customHeight="1" x14ac:dyDescent="0.2">
      <c r="A1017" s="10"/>
    </row>
    <row r="1018" spans="1:1" ht="27.75" customHeight="1" x14ac:dyDescent="0.2">
      <c r="A1018" s="10"/>
    </row>
    <row r="1019" spans="1:1" ht="27.75" customHeight="1" x14ac:dyDescent="0.2">
      <c r="A1019" s="10"/>
    </row>
    <row r="1020" spans="1:1" ht="27.75" customHeight="1" x14ac:dyDescent="0.2">
      <c r="A1020" s="10"/>
    </row>
    <row r="1021" spans="1:1" ht="27.75" customHeight="1" x14ac:dyDescent="0.2">
      <c r="A1021" s="10"/>
    </row>
    <row r="1022" spans="1:1" ht="27.75" customHeight="1" x14ac:dyDescent="0.2">
      <c r="A1022" s="10"/>
    </row>
    <row r="1023" spans="1:1" ht="27.75" customHeight="1" x14ac:dyDescent="0.2">
      <c r="A1023" s="10"/>
    </row>
    <row r="1024" spans="1:1" ht="27.75" customHeight="1" x14ac:dyDescent="0.2">
      <c r="A1024" s="10"/>
    </row>
    <row r="1025" spans="1:1" ht="27.75" customHeight="1" x14ac:dyDescent="0.2">
      <c r="A1025" s="10"/>
    </row>
    <row r="1026" spans="1:1" ht="27.75" customHeight="1" x14ac:dyDescent="0.2">
      <c r="A1026" s="10"/>
    </row>
    <row r="1027" spans="1:1" ht="27.75" customHeight="1" x14ac:dyDescent="0.2">
      <c r="A1027" s="10"/>
    </row>
    <row r="1028" spans="1:1" ht="27.75" customHeight="1" x14ac:dyDescent="0.2">
      <c r="A1028" s="10"/>
    </row>
    <row r="1029" spans="1:1" ht="27.75" customHeight="1" x14ac:dyDescent="0.2">
      <c r="A1029" s="10"/>
    </row>
    <row r="1030" spans="1:1" ht="27.75" customHeight="1" x14ac:dyDescent="0.2">
      <c r="A1030" s="10"/>
    </row>
    <row r="1031" spans="1:1" ht="27.75" customHeight="1" x14ac:dyDescent="0.2">
      <c r="A1031" s="10"/>
    </row>
    <row r="1032" spans="1:1" ht="27.75" customHeight="1" x14ac:dyDescent="0.2">
      <c r="A1032" s="10"/>
    </row>
    <row r="1033" spans="1:1" ht="27.75" customHeight="1" x14ac:dyDescent="0.2">
      <c r="A1033" s="10"/>
    </row>
    <row r="1034" spans="1:1" ht="27.75" customHeight="1" x14ac:dyDescent="0.2">
      <c r="A1034" s="10"/>
    </row>
    <row r="1035" spans="1:1" ht="27.75" customHeight="1" x14ac:dyDescent="0.2">
      <c r="A1035" s="10"/>
    </row>
    <row r="1036" spans="1:1" ht="27.75" customHeight="1" x14ac:dyDescent="0.2">
      <c r="A1036" s="10"/>
    </row>
    <row r="1037" spans="1:1" ht="27.75" customHeight="1" x14ac:dyDescent="0.2">
      <c r="A1037" s="10"/>
    </row>
    <row r="1038" spans="1:1" ht="27.75" customHeight="1" x14ac:dyDescent="0.2">
      <c r="A1038" s="10"/>
    </row>
    <row r="1039" spans="1:1" ht="27.75" customHeight="1" x14ac:dyDescent="0.2">
      <c r="A1039" s="10"/>
    </row>
    <row r="1040" spans="1:1" ht="27.75" customHeight="1" x14ac:dyDescent="0.2">
      <c r="A1040" s="10"/>
    </row>
    <row r="1041" spans="1:1" ht="27.75" customHeight="1" x14ac:dyDescent="0.2">
      <c r="A1041" s="10"/>
    </row>
    <row r="1042" spans="1:1" ht="27.75" customHeight="1" x14ac:dyDescent="0.2">
      <c r="A1042" s="10"/>
    </row>
    <row r="1043" spans="1:1" ht="27.75" customHeight="1" x14ac:dyDescent="0.2">
      <c r="A1043" s="10"/>
    </row>
    <row r="1044" spans="1:1" ht="27.75" customHeight="1" x14ac:dyDescent="0.2">
      <c r="A1044" s="10"/>
    </row>
    <row r="1045" spans="1:1" ht="27.75" customHeight="1" x14ac:dyDescent="0.2">
      <c r="A1045" s="10"/>
    </row>
    <row r="1046" spans="1:1" ht="27.75" customHeight="1" x14ac:dyDescent="0.2">
      <c r="A1046" s="10"/>
    </row>
    <row r="1047" spans="1:1" ht="27.75" customHeight="1" x14ac:dyDescent="0.2">
      <c r="A1047" s="10"/>
    </row>
    <row r="1048" spans="1:1" ht="27.75" customHeight="1" x14ac:dyDescent="0.2">
      <c r="A1048" s="10"/>
    </row>
    <row r="1049" spans="1:1" ht="27.75" customHeight="1" x14ac:dyDescent="0.2">
      <c r="A1049" s="10"/>
    </row>
    <row r="1050" spans="1:1" ht="27.75" customHeight="1" x14ac:dyDescent="0.2">
      <c r="A1050" s="10"/>
    </row>
    <row r="1051" spans="1:1" ht="27.75" customHeight="1" x14ac:dyDescent="0.2">
      <c r="A1051" s="10"/>
    </row>
    <row r="1052" spans="1:1" ht="27.75" customHeight="1" x14ac:dyDescent="0.2">
      <c r="A1052" s="10"/>
    </row>
    <row r="1053" spans="1:1" ht="27.75" customHeight="1" x14ac:dyDescent="0.2">
      <c r="A1053" s="10"/>
    </row>
    <row r="1054" spans="1:1" ht="27.75" customHeight="1" x14ac:dyDescent="0.2">
      <c r="A1054" s="10"/>
    </row>
    <row r="1055" spans="1:1" ht="27.75" customHeight="1" x14ac:dyDescent="0.2">
      <c r="A1055" s="10"/>
    </row>
    <row r="1056" spans="1:1" ht="27.75" customHeight="1" x14ac:dyDescent="0.2">
      <c r="A1056" s="10"/>
    </row>
    <row r="1057" spans="1:1" ht="27.75" customHeight="1" x14ac:dyDescent="0.2">
      <c r="A1057" s="10"/>
    </row>
    <row r="1058" spans="1:1" ht="27.75" customHeight="1" x14ac:dyDescent="0.2">
      <c r="A1058" s="10"/>
    </row>
    <row r="1059" spans="1:1" ht="27.75" customHeight="1" x14ac:dyDescent="0.2">
      <c r="A1059" s="10"/>
    </row>
    <row r="1060" spans="1:1" ht="27.75" customHeight="1" x14ac:dyDescent="0.2">
      <c r="A1060" s="10"/>
    </row>
    <row r="1061" spans="1:1" ht="27.75" customHeight="1" x14ac:dyDescent="0.2">
      <c r="A1061" s="10"/>
    </row>
    <row r="1062" spans="1:1" ht="27.75" customHeight="1" x14ac:dyDescent="0.2">
      <c r="A1062" s="10"/>
    </row>
    <row r="1063" spans="1:1" ht="27.75" customHeight="1" x14ac:dyDescent="0.2">
      <c r="A1063" s="10"/>
    </row>
    <row r="1064" spans="1:1" ht="27.75" customHeight="1" x14ac:dyDescent="0.2">
      <c r="A1064" s="10"/>
    </row>
    <row r="1065" spans="1:1" ht="27.75" customHeight="1" x14ac:dyDescent="0.2">
      <c r="A1065" s="10"/>
    </row>
    <row r="1066" spans="1:1" ht="27.75" customHeight="1" x14ac:dyDescent="0.2">
      <c r="A1066" s="10"/>
    </row>
    <row r="1067" spans="1:1" ht="27.75" customHeight="1" x14ac:dyDescent="0.2">
      <c r="A1067" s="10"/>
    </row>
    <row r="1068" spans="1:1" ht="27.75" customHeight="1" x14ac:dyDescent="0.2">
      <c r="A1068" s="10"/>
    </row>
    <row r="1069" spans="1:1" ht="27.75" customHeight="1" x14ac:dyDescent="0.2">
      <c r="A1069" s="10"/>
    </row>
    <row r="1070" spans="1:1" ht="27.75" customHeight="1" x14ac:dyDescent="0.2">
      <c r="A1070" s="10"/>
    </row>
    <row r="1071" spans="1:1" ht="27.75" customHeight="1" x14ac:dyDescent="0.2">
      <c r="A1071" s="10"/>
    </row>
    <row r="1072" spans="1:1" ht="27.75" customHeight="1" x14ac:dyDescent="0.2">
      <c r="A1072" s="10"/>
    </row>
    <row r="1073" spans="1:1" ht="27.75" customHeight="1" x14ac:dyDescent="0.2">
      <c r="A1073" s="10"/>
    </row>
    <row r="1074" spans="1:1" ht="27.75" customHeight="1" x14ac:dyDescent="0.2">
      <c r="A1074" s="10"/>
    </row>
    <row r="1075" spans="1:1" ht="27.75" customHeight="1" x14ac:dyDescent="0.2">
      <c r="A1075" s="10"/>
    </row>
    <row r="1076" spans="1:1" ht="27.75" customHeight="1" x14ac:dyDescent="0.2">
      <c r="A1076" s="10"/>
    </row>
    <row r="1077" spans="1:1" ht="27.75" customHeight="1" x14ac:dyDescent="0.2">
      <c r="A1077" s="10"/>
    </row>
    <row r="1078" spans="1:1" ht="27.75" customHeight="1" x14ac:dyDescent="0.2">
      <c r="A1078" s="10"/>
    </row>
    <row r="1079" spans="1:1" ht="27.75" customHeight="1" x14ac:dyDescent="0.2">
      <c r="A1079" s="10"/>
    </row>
    <row r="1080" spans="1:1" ht="27.75" customHeight="1" x14ac:dyDescent="0.2">
      <c r="A1080" s="10"/>
    </row>
    <row r="1081" spans="1:1" ht="27.75" customHeight="1" x14ac:dyDescent="0.2">
      <c r="A1081" s="10"/>
    </row>
    <row r="1082" spans="1:1" ht="27.75" customHeight="1" x14ac:dyDescent="0.2">
      <c r="A1082" s="10"/>
    </row>
    <row r="1083" spans="1:1" ht="27.75" customHeight="1" x14ac:dyDescent="0.2">
      <c r="A1083" s="10"/>
    </row>
    <row r="1084" spans="1:1" ht="27.75" customHeight="1" x14ac:dyDescent="0.2">
      <c r="A1084" s="10"/>
    </row>
    <row r="1085" spans="1:1" ht="27.75" customHeight="1" x14ac:dyDescent="0.2">
      <c r="A1085" s="10"/>
    </row>
    <row r="1086" spans="1:1" ht="27.75" customHeight="1" x14ac:dyDescent="0.2">
      <c r="A1086" s="10"/>
    </row>
    <row r="1087" spans="1:1" ht="27.75" customHeight="1" x14ac:dyDescent="0.2">
      <c r="A1087" s="10"/>
    </row>
    <row r="1088" spans="1:1" ht="27.75" customHeight="1" x14ac:dyDescent="0.2">
      <c r="A1088" s="10"/>
    </row>
    <row r="1089" spans="1:1" ht="27.75" customHeight="1" x14ac:dyDescent="0.2">
      <c r="A1089" s="10"/>
    </row>
    <row r="1090" spans="1:1" ht="27.75" customHeight="1" x14ac:dyDescent="0.2">
      <c r="A1090" s="10"/>
    </row>
    <row r="1091" spans="1:1" ht="27.75" customHeight="1" x14ac:dyDescent="0.2">
      <c r="A1091" s="10"/>
    </row>
    <row r="1092" spans="1:1" ht="27.75" customHeight="1" x14ac:dyDescent="0.2">
      <c r="A1092" s="10"/>
    </row>
    <row r="1093" spans="1:1" ht="27.75" customHeight="1" x14ac:dyDescent="0.2">
      <c r="A1093" s="10"/>
    </row>
    <row r="1094" spans="1:1" ht="27.75" customHeight="1" x14ac:dyDescent="0.2">
      <c r="A1094" s="10"/>
    </row>
    <row r="1095" spans="1:1" ht="27.75" customHeight="1" x14ac:dyDescent="0.2">
      <c r="A1095" s="10"/>
    </row>
    <row r="1096" spans="1:1" ht="27.75" customHeight="1" x14ac:dyDescent="0.2">
      <c r="A1096" s="10"/>
    </row>
    <row r="1097" spans="1:1" ht="27.75" customHeight="1" x14ac:dyDescent="0.2">
      <c r="A1097" s="10"/>
    </row>
    <row r="1098" spans="1:1" ht="27.75" customHeight="1" x14ac:dyDescent="0.2">
      <c r="A1098" s="10"/>
    </row>
    <row r="1099" spans="1:1" ht="27.75" customHeight="1" x14ac:dyDescent="0.2">
      <c r="A1099" s="10"/>
    </row>
    <row r="1100" spans="1:1" ht="27.75" customHeight="1" x14ac:dyDescent="0.2">
      <c r="A1100" s="10"/>
    </row>
    <row r="1101" spans="1:1" ht="27.75" customHeight="1" x14ac:dyDescent="0.2">
      <c r="A1101" s="10"/>
    </row>
    <row r="1102" spans="1:1" ht="27.75" customHeight="1" x14ac:dyDescent="0.2">
      <c r="A1102" s="10"/>
    </row>
    <row r="1103" spans="1:1" ht="27.75" customHeight="1" x14ac:dyDescent="0.2">
      <c r="A1103" s="10"/>
    </row>
    <row r="1104" spans="1:1" ht="27.75" customHeight="1" x14ac:dyDescent="0.2">
      <c r="A1104" s="10"/>
    </row>
    <row r="1105" spans="1:1" ht="27.75" customHeight="1" x14ac:dyDescent="0.2">
      <c r="A1105" s="10"/>
    </row>
    <row r="1106" spans="1:1" ht="27.75" customHeight="1" x14ac:dyDescent="0.2">
      <c r="A1106" s="10"/>
    </row>
    <row r="1107" spans="1:1" ht="27.75" customHeight="1" x14ac:dyDescent="0.2">
      <c r="A1107" s="10"/>
    </row>
    <row r="1108" spans="1:1" ht="27.75" customHeight="1" x14ac:dyDescent="0.2">
      <c r="A1108" s="10"/>
    </row>
    <row r="1109" spans="1:1" ht="27.75" customHeight="1" x14ac:dyDescent="0.2">
      <c r="A1109" s="10"/>
    </row>
    <row r="1110" spans="1:1" ht="27.75" customHeight="1" x14ac:dyDescent="0.2">
      <c r="A1110" s="10"/>
    </row>
    <row r="1111" spans="1:1" ht="27.75" customHeight="1" x14ac:dyDescent="0.2">
      <c r="A1111" s="10"/>
    </row>
    <row r="1112" spans="1:1" ht="27.75" customHeight="1" x14ac:dyDescent="0.2">
      <c r="A1112" s="10"/>
    </row>
    <row r="1113" spans="1:1" ht="27.75" customHeight="1" x14ac:dyDescent="0.2">
      <c r="A1113" s="10"/>
    </row>
    <row r="1114" spans="1:1" ht="27.75" customHeight="1" x14ac:dyDescent="0.2">
      <c r="A1114" s="10"/>
    </row>
    <row r="1115" spans="1:1" ht="27.75" customHeight="1" x14ac:dyDescent="0.2">
      <c r="A1115" s="10"/>
    </row>
    <row r="1116" spans="1:1" ht="27.75" customHeight="1" x14ac:dyDescent="0.2">
      <c r="A1116" s="10"/>
    </row>
    <row r="1117" spans="1:1" ht="27.75" customHeight="1" x14ac:dyDescent="0.2">
      <c r="A1117" s="10"/>
    </row>
    <row r="1118" spans="1:1" ht="27.75" customHeight="1" x14ac:dyDescent="0.2">
      <c r="A1118" s="10"/>
    </row>
    <row r="1119" spans="1:1" ht="27.75" customHeight="1" x14ac:dyDescent="0.2">
      <c r="A1119" s="10"/>
    </row>
    <row r="1120" spans="1:1" ht="27.75" customHeight="1" x14ac:dyDescent="0.2">
      <c r="A1120" s="10"/>
    </row>
    <row r="1121" spans="1:1" ht="27.75" customHeight="1" x14ac:dyDescent="0.2">
      <c r="A1121" s="10"/>
    </row>
    <row r="1122" spans="1:1" ht="27.75" customHeight="1" x14ac:dyDescent="0.2">
      <c r="A1122" s="10"/>
    </row>
    <row r="1123" spans="1:1" ht="27.75" customHeight="1" x14ac:dyDescent="0.2">
      <c r="A1123" s="10"/>
    </row>
    <row r="1124" spans="1:1" ht="27.75" customHeight="1" x14ac:dyDescent="0.2">
      <c r="A1124" s="10"/>
    </row>
    <row r="1125" spans="1:1" ht="27.75" customHeight="1" x14ac:dyDescent="0.2">
      <c r="A1125" s="10"/>
    </row>
    <row r="1126" spans="1:1" ht="27.75" customHeight="1" x14ac:dyDescent="0.2">
      <c r="A1126" s="10"/>
    </row>
    <row r="1127" spans="1:1" ht="27.75" customHeight="1" x14ac:dyDescent="0.2">
      <c r="A1127" s="10"/>
    </row>
    <row r="1128" spans="1:1" ht="27.75" customHeight="1" x14ac:dyDescent="0.2">
      <c r="A1128" s="10"/>
    </row>
    <row r="1129" spans="1:1" ht="27.75" customHeight="1" x14ac:dyDescent="0.2">
      <c r="A1129" s="10"/>
    </row>
    <row r="1130" spans="1:1" ht="27.75" customHeight="1" x14ac:dyDescent="0.2">
      <c r="A1130" s="10"/>
    </row>
    <row r="1131" spans="1:1" ht="27.75" customHeight="1" x14ac:dyDescent="0.2">
      <c r="A1131" s="10"/>
    </row>
    <row r="1132" spans="1:1" ht="27.75" customHeight="1" x14ac:dyDescent="0.2">
      <c r="A1132" s="10"/>
    </row>
    <row r="1133" spans="1:1" ht="27.75" customHeight="1" x14ac:dyDescent="0.2">
      <c r="A1133" s="10"/>
    </row>
    <row r="1134" spans="1:1" ht="27.75" customHeight="1" x14ac:dyDescent="0.2">
      <c r="A1134" s="10"/>
    </row>
    <row r="1135" spans="1:1" ht="27.75" customHeight="1" x14ac:dyDescent="0.2">
      <c r="A1135" s="10"/>
    </row>
    <row r="1136" spans="1:1" ht="27.75" customHeight="1" x14ac:dyDescent="0.2">
      <c r="A1136" s="10"/>
    </row>
    <row r="1137" spans="1:1" ht="27.75" customHeight="1" x14ac:dyDescent="0.2">
      <c r="A1137" s="10"/>
    </row>
    <row r="1138" spans="1:1" ht="27.75" customHeight="1" x14ac:dyDescent="0.2">
      <c r="A1138" s="10"/>
    </row>
    <row r="1139" spans="1:1" ht="27.75" customHeight="1" x14ac:dyDescent="0.2">
      <c r="A1139" s="10"/>
    </row>
    <row r="1140" spans="1:1" ht="27.75" customHeight="1" x14ac:dyDescent="0.2">
      <c r="A1140" s="10"/>
    </row>
    <row r="1141" spans="1:1" ht="27.75" customHeight="1" x14ac:dyDescent="0.2">
      <c r="A1141" s="10"/>
    </row>
    <row r="1142" spans="1:1" ht="27.75" customHeight="1" x14ac:dyDescent="0.2">
      <c r="A1142" s="10"/>
    </row>
    <row r="1143" spans="1:1" ht="27.75" customHeight="1" x14ac:dyDescent="0.2">
      <c r="A1143" s="10"/>
    </row>
    <row r="1144" spans="1:1" ht="27.75" customHeight="1" x14ac:dyDescent="0.2">
      <c r="A1144" s="10"/>
    </row>
    <row r="1145" spans="1:1" ht="27.75" customHeight="1" x14ac:dyDescent="0.2">
      <c r="A1145" s="10"/>
    </row>
    <row r="1146" spans="1:1" ht="27.75" customHeight="1" x14ac:dyDescent="0.2">
      <c r="A1146" s="10"/>
    </row>
    <row r="1147" spans="1:1" ht="27.75" customHeight="1" x14ac:dyDescent="0.2">
      <c r="A1147" s="10"/>
    </row>
    <row r="1148" spans="1:1" ht="27.75" customHeight="1" x14ac:dyDescent="0.2">
      <c r="A1148" s="10"/>
    </row>
    <row r="1149" spans="1:1" ht="27.75" customHeight="1" x14ac:dyDescent="0.2">
      <c r="A1149" s="10"/>
    </row>
    <row r="1150" spans="1:1" ht="27.75" customHeight="1" x14ac:dyDescent="0.2">
      <c r="A1150" s="10"/>
    </row>
    <row r="1151" spans="1:1" ht="27.75" customHeight="1" x14ac:dyDescent="0.2">
      <c r="A1151" s="10"/>
    </row>
    <row r="1152" spans="1:1" ht="27.75" customHeight="1" x14ac:dyDescent="0.2">
      <c r="A1152" s="10"/>
    </row>
    <row r="1153" spans="1:1" ht="27.75" customHeight="1" x14ac:dyDescent="0.2">
      <c r="A1153" s="10"/>
    </row>
    <row r="1154" spans="1:1" ht="27.75" customHeight="1" x14ac:dyDescent="0.2">
      <c r="A1154" s="10"/>
    </row>
    <row r="1155" spans="1:1" ht="27.75" customHeight="1" x14ac:dyDescent="0.2">
      <c r="A1155" s="10"/>
    </row>
    <row r="1156" spans="1:1" ht="27.75" customHeight="1" x14ac:dyDescent="0.2">
      <c r="A1156" s="10"/>
    </row>
    <row r="1157" spans="1:1" ht="27.75" customHeight="1" x14ac:dyDescent="0.2">
      <c r="A1157" s="10"/>
    </row>
    <row r="1158" spans="1:1" ht="27.75" customHeight="1" x14ac:dyDescent="0.2">
      <c r="A1158" s="10"/>
    </row>
    <row r="1159" spans="1:1" ht="27.75" customHeight="1" x14ac:dyDescent="0.2">
      <c r="A1159" s="10"/>
    </row>
    <row r="1160" spans="1:1" ht="27.75" customHeight="1" x14ac:dyDescent="0.2">
      <c r="A1160" s="10"/>
    </row>
    <row r="1161" spans="1:1" ht="27.75" customHeight="1" x14ac:dyDescent="0.2">
      <c r="A1161" s="10"/>
    </row>
    <row r="1162" spans="1:1" ht="27.75" customHeight="1" x14ac:dyDescent="0.2">
      <c r="A1162" s="10"/>
    </row>
    <row r="1163" spans="1:1" ht="27.75" customHeight="1" x14ac:dyDescent="0.2">
      <c r="A1163" s="10"/>
    </row>
    <row r="1164" spans="1:1" ht="27.75" customHeight="1" x14ac:dyDescent="0.2">
      <c r="A1164" s="10"/>
    </row>
    <row r="1165" spans="1:1" ht="27.75" customHeight="1" x14ac:dyDescent="0.2">
      <c r="A1165" s="10"/>
    </row>
    <row r="1166" spans="1:1" ht="27.75" customHeight="1" x14ac:dyDescent="0.2">
      <c r="A1166" s="10"/>
    </row>
    <row r="1167" spans="1:1" ht="27.75" customHeight="1" x14ac:dyDescent="0.2">
      <c r="A1167" s="10"/>
    </row>
    <row r="1168" spans="1:1" ht="27.75" customHeight="1" x14ac:dyDescent="0.2">
      <c r="A1168" s="10"/>
    </row>
    <row r="1169" spans="1:1" ht="27.75" customHeight="1" x14ac:dyDescent="0.2">
      <c r="A1169" s="10"/>
    </row>
    <row r="1170" spans="1:1" ht="27.75" customHeight="1" x14ac:dyDescent="0.2">
      <c r="A1170" s="10"/>
    </row>
    <row r="1171" spans="1:1" ht="27.75" customHeight="1" x14ac:dyDescent="0.2">
      <c r="A1171" s="10"/>
    </row>
    <row r="1172" spans="1:1" ht="27.75" customHeight="1" x14ac:dyDescent="0.2">
      <c r="A1172" s="10"/>
    </row>
    <row r="1173" spans="1:1" ht="27.75" customHeight="1" x14ac:dyDescent="0.2">
      <c r="A1173" s="10"/>
    </row>
    <row r="1174" spans="1:1" ht="27.75" customHeight="1" x14ac:dyDescent="0.2">
      <c r="A1174" s="10"/>
    </row>
    <row r="1175" spans="1:1" ht="27.75" customHeight="1" x14ac:dyDescent="0.2">
      <c r="A1175" s="10"/>
    </row>
    <row r="1176" spans="1:1" ht="27.75" customHeight="1" x14ac:dyDescent="0.2">
      <c r="A1176" s="10"/>
    </row>
    <row r="1177" spans="1:1" ht="27.75" customHeight="1" x14ac:dyDescent="0.2">
      <c r="A1177" s="10"/>
    </row>
    <row r="1178" spans="1:1" ht="27.75" customHeight="1" x14ac:dyDescent="0.2">
      <c r="A1178" s="10"/>
    </row>
    <row r="1179" spans="1:1" ht="27.75" customHeight="1" x14ac:dyDescent="0.2">
      <c r="A1179" s="10"/>
    </row>
    <row r="1180" spans="1:1" ht="27.75" customHeight="1" x14ac:dyDescent="0.2">
      <c r="A1180" s="10"/>
    </row>
    <row r="1181" spans="1:1" ht="27.75" customHeight="1" x14ac:dyDescent="0.2">
      <c r="A1181" s="10"/>
    </row>
    <row r="1182" spans="1:1" ht="27.75" customHeight="1" x14ac:dyDescent="0.2">
      <c r="A1182" s="10"/>
    </row>
    <row r="1183" spans="1:1" ht="27.75" customHeight="1" x14ac:dyDescent="0.2">
      <c r="A1183" s="10"/>
    </row>
    <row r="1184" spans="1:1" ht="27.75" customHeight="1" x14ac:dyDescent="0.2">
      <c r="A1184" s="10"/>
    </row>
    <row r="1185" spans="1:1" ht="27.75" customHeight="1" x14ac:dyDescent="0.2">
      <c r="A1185" s="10"/>
    </row>
    <row r="1186" spans="1:1" ht="27.75" customHeight="1" x14ac:dyDescent="0.2">
      <c r="A1186" s="10"/>
    </row>
    <row r="1187" spans="1:1" ht="27.75" customHeight="1" x14ac:dyDescent="0.2">
      <c r="A1187" s="10"/>
    </row>
    <row r="1188" spans="1:1" ht="27.75" customHeight="1" x14ac:dyDescent="0.2">
      <c r="A1188" s="10"/>
    </row>
    <row r="1189" spans="1:1" ht="27.75" customHeight="1" x14ac:dyDescent="0.2">
      <c r="A1189" s="10"/>
    </row>
    <row r="1190" spans="1:1" ht="27.75" customHeight="1" x14ac:dyDescent="0.2">
      <c r="A1190" s="10"/>
    </row>
    <row r="1191" spans="1:1" ht="27.75" customHeight="1" x14ac:dyDescent="0.2">
      <c r="A1191" s="10"/>
    </row>
    <row r="1192" spans="1:1" ht="27.75" customHeight="1" x14ac:dyDescent="0.2">
      <c r="A1192" s="10"/>
    </row>
    <row r="1193" spans="1:1" ht="27.75" customHeight="1" x14ac:dyDescent="0.2">
      <c r="A1193" s="10"/>
    </row>
    <row r="1194" spans="1:1" ht="27.75" customHeight="1" x14ac:dyDescent="0.2">
      <c r="A1194" s="10"/>
    </row>
    <row r="1195" spans="1:1" ht="27.75" customHeight="1" x14ac:dyDescent="0.2">
      <c r="A1195" s="10"/>
    </row>
    <row r="1196" spans="1:1" ht="27.75" customHeight="1" x14ac:dyDescent="0.2">
      <c r="A1196" s="10"/>
    </row>
    <row r="1197" spans="1:1" ht="27.75" customHeight="1" x14ac:dyDescent="0.2">
      <c r="A1197" s="10"/>
    </row>
    <row r="1198" spans="1:1" ht="27.75" customHeight="1" x14ac:dyDescent="0.2">
      <c r="A1198" s="10"/>
    </row>
    <row r="1199" spans="1:1" ht="27.75" customHeight="1" x14ac:dyDescent="0.2">
      <c r="A1199" s="10"/>
    </row>
    <row r="1200" spans="1:1" ht="27.75" customHeight="1" x14ac:dyDescent="0.2">
      <c r="A1200" s="10"/>
    </row>
    <row r="1201" spans="1:1" ht="27.75" customHeight="1" x14ac:dyDescent="0.2">
      <c r="A1201" s="10"/>
    </row>
    <row r="1202" spans="1:1" ht="27.75" customHeight="1" x14ac:dyDescent="0.2">
      <c r="A1202" s="10"/>
    </row>
    <row r="1203" spans="1:1" ht="27.75" customHeight="1" x14ac:dyDescent="0.2">
      <c r="A1203" s="10"/>
    </row>
    <row r="1204" spans="1:1" ht="27.75" customHeight="1" x14ac:dyDescent="0.2">
      <c r="A1204" s="10"/>
    </row>
    <row r="1205" spans="1:1" ht="27.75" customHeight="1" x14ac:dyDescent="0.2">
      <c r="A1205" s="10"/>
    </row>
    <row r="1206" spans="1:1" ht="27.75" customHeight="1" x14ac:dyDescent="0.2">
      <c r="A1206" s="10"/>
    </row>
    <row r="1207" spans="1:1" ht="27.75" customHeight="1" x14ac:dyDescent="0.2">
      <c r="A1207" s="10"/>
    </row>
    <row r="1208" spans="1:1" ht="27.75" customHeight="1" x14ac:dyDescent="0.2">
      <c r="A1208" s="10"/>
    </row>
    <row r="1209" spans="1:1" ht="27.75" customHeight="1" x14ac:dyDescent="0.2">
      <c r="A1209" s="10"/>
    </row>
    <row r="1210" spans="1:1" ht="27.75" customHeight="1" x14ac:dyDescent="0.2">
      <c r="A1210" s="10"/>
    </row>
    <row r="1211" spans="1:1" ht="27.75" customHeight="1" x14ac:dyDescent="0.2">
      <c r="A1211" s="10"/>
    </row>
    <row r="1212" spans="1:1" ht="27.75" customHeight="1" x14ac:dyDescent="0.2">
      <c r="A1212" s="10"/>
    </row>
    <row r="1213" spans="1:1" ht="27.75" customHeight="1" x14ac:dyDescent="0.2">
      <c r="A1213" s="10"/>
    </row>
    <row r="1214" spans="1:1" ht="27.75" customHeight="1" x14ac:dyDescent="0.2">
      <c r="A1214" s="10"/>
    </row>
    <row r="1215" spans="1:1" ht="27.75" customHeight="1" x14ac:dyDescent="0.2">
      <c r="A1215" s="10"/>
    </row>
    <row r="1216" spans="1:1" ht="27.75" customHeight="1" x14ac:dyDescent="0.2">
      <c r="A1216" s="10"/>
    </row>
    <row r="1217" spans="1:1" ht="27.75" customHeight="1" x14ac:dyDescent="0.2">
      <c r="A1217" s="10"/>
    </row>
    <row r="1218" spans="1:1" ht="27.75" customHeight="1" x14ac:dyDescent="0.2">
      <c r="A1218" s="10"/>
    </row>
    <row r="1219" spans="1:1" ht="27.75" customHeight="1" x14ac:dyDescent="0.2">
      <c r="A1219" s="10"/>
    </row>
    <row r="1220" spans="1:1" ht="27.75" customHeight="1" x14ac:dyDescent="0.2">
      <c r="A1220" s="10"/>
    </row>
    <row r="1221" spans="1:1" ht="27.75" customHeight="1" x14ac:dyDescent="0.2">
      <c r="A1221" s="10"/>
    </row>
    <row r="1222" spans="1:1" ht="27.75" customHeight="1" x14ac:dyDescent="0.2">
      <c r="A1222" s="10"/>
    </row>
    <row r="1223" spans="1:1" ht="27.75" customHeight="1" x14ac:dyDescent="0.2">
      <c r="A1223" s="10"/>
    </row>
    <row r="1224" spans="1:1" ht="27.75" customHeight="1" x14ac:dyDescent="0.2">
      <c r="A1224" s="10"/>
    </row>
    <row r="1225" spans="1:1" ht="27.75" customHeight="1" x14ac:dyDescent="0.2">
      <c r="A1225" s="10"/>
    </row>
    <row r="1226" spans="1:1" ht="27.75" customHeight="1" x14ac:dyDescent="0.2">
      <c r="A1226" s="10"/>
    </row>
    <row r="1227" spans="1:1" ht="27.75" customHeight="1" x14ac:dyDescent="0.2">
      <c r="A1227" s="10"/>
    </row>
    <row r="1228" spans="1:1" ht="27.75" customHeight="1" x14ac:dyDescent="0.2">
      <c r="A1228" s="10"/>
    </row>
    <row r="1229" spans="1:1" ht="27.75" customHeight="1" x14ac:dyDescent="0.2">
      <c r="A1229" s="10"/>
    </row>
    <row r="1230" spans="1:1" ht="27.75" customHeight="1" x14ac:dyDescent="0.2">
      <c r="A1230" s="10"/>
    </row>
    <row r="1231" spans="1:1" ht="27.75" customHeight="1" x14ac:dyDescent="0.2">
      <c r="A1231" s="10"/>
    </row>
    <row r="1232" spans="1:1" ht="27.75" customHeight="1" x14ac:dyDescent="0.2">
      <c r="A1232" s="10"/>
    </row>
    <row r="1233" spans="1:1" ht="27.75" customHeight="1" x14ac:dyDescent="0.2">
      <c r="A1233" s="10"/>
    </row>
    <row r="1234" spans="1:1" ht="27.75" customHeight="1" x14ac:dyDescent="0.2">
      <c r="A1234" s="10"/>
    </row>
    <row r="1235" spans="1:1" ht="27.75" customHeight="1" x14ac:dyDescent="0.2">
      <c r="A1235" s="10"/>
    </row>
    <row r="1236" spans="1:1" ht="27.75" customHeight="1" x14ac:dyDescent="0.2">
      <c r="A1236" s="10"/>
    </row>
    <row r="1237" spans="1:1" ht="27.75" customHeight="1" x14ac:dyDescent="0.2">
      <c r="A1237" s="10"/>
    </row>
    <row r="1238" spans="1:1" ht="27.75" customHeight="1" x14ac:dyDescent="0.2">
      <c r="A1238" s="10"/>
    </row>
    <row r="1239" spans="1:1" ht="27.75" customHeight="1" x14ac:dyDescent="0.2">
      <c r="A1239" s="10"/>
    </row>
    <row r="1240" spans="1:1" ht="27.75" customHeight="1" x14ac:dyDescent="0.2">
      <c r="A1240" s="10"/>
    </row>
    <row r="1241" spans="1:1" ht="27.75" customHeight="1" x14ac:dyDescent="0.2">
      <c r="A1241" s="10"/>
    </row>
    <row r="1242" spans="1:1" ht="27.75" customHeight="1" x14ac:dyDescent="0.2">
      <c r="A1242" s="10"/>
    </row>
    <row r="1243" spans="1:1" ht="27.75" customHeight="1" x14ac:dyDescent="0.2">
      <c r="A1243" s="10"/>
    </row>
    <row r="1244" spans="1:1" ht="27.75" customHeight="1" x14ac:dyDescent="0.2">
      <c r="A1244" s="10"/>
    </row>
    <row r="1245" spans="1:1" ht="27.75" customHeight="1" x14ac:dyDescent="0.2">
      <c r="A1245" s="10"/>
    </row>
    <row r="1246" spans="1:1" ht="27.75" customHeight="1" x14ac:dyDescent="0.2">
      <c r="A1246" s="10"/>
    </row>
    <row r="1247" spans="1:1" ht="27.75" customHeight="1" x14ac:dyDescent="0.2">
      <c r="A1247" s="10"/>
    </row>
    <row r="1248" spans="1:1" ht="27.75" customHeight="1" x14ac:dyDescent="0.2">
      <c r="A1248" s="10"/>
    </row>
    <row r="1249" spans="1:1" ht="27.75" customHeight="1" x14ac:dyDescent="0.2">
      <c r="A1249" s="10"/>
    </row>
    <row r="1250" spans="1:1" ht="27.75" customHeight="1" x14ac:dyDescent="0.2">
      <c r="A1250" s="10"/>
    </row>
    <row r="1251" spans="1:1" ht="27.75" customHeight="1" x14ac:dyDescent="0.2">
      <c r="A1251" s="10"/>
    </row>
    <row r="1252" spans="1:1" ht="27.75" customHeight="1" x14ac:dyDescent="0.2">
      <c r="A1252" s="10"/>
    </row>
    <row r="1253" spans="1:1" ht="27.75" customHeight="1" x14ac:dyDescent="0.2">
      <c r="A1253" s="10"/>
    </row>
    <row r="1254" spans="1:1" ht="27.75" customHeight="1" x14ac:dyDescent="0.2">
      <c r="A1254" s="10"/>
    </row>
    <row r="1255" spans="1:1" ht="27.75" customHeight="1" x14ac:dyDescent="0.2">
      <c r="A1255" s="10"/>
    </row>
    <row r="1256" spans="1:1" ht="27.75" customHeight="1" x14ac:dyDescent="0.2">
      <c r="A1256" s="10"/>
    </row>
    <row r="1257" spans="1:1" ht="27.75" customHeight="1" x14ac:dyDescent="0.2">
      <c r="A1257" s="10"/>
    </row>
    <row r="1258" spans="1:1" ht="27.75" customHeight="1" x14ac:dyDescent="0.2">
      <c r="A1258" s="10"/>
    </row>
    <row r="1259" spans="1:1" ht="27.75" customHeight="1" x14ac:dyDescent="0.2">
      <c r="A1259" s="10"/>
    </row>
    <row r="1260" spans="1:1" ht="27.75" customHeight="1" x14ac:dyDescent="0.2">
      <c r="A1260" s="10"/>
    </row>
    <row r="1261" spans="1:1" ht="27.75" customHeight="1" x14ac:dyDescent="0.2">
      <c r="A1261" s="10"/>
    </row>
    <row r="1262" spans="1:1" ht="27.75" customHeight="1" x14ac:dyDescent="0.2">
      <c r="A1262" s="10"/>
    </row>
    <row r="1263" spans="1:1" ht="27.75" customHeight="1" x14ac:dyDescent="0.2">
      <c r="A1263" s="10"/>
    </row>
    <row r="1264" spans="1:1" ht="27.75" customHeight="1" x14ac:dyDescent="0.2">
      <c r="A1264" s="10"/>
    </row>
    <row r="1265" spans="1:1" ht="27.75" customHeight="1" x14ac:dyDescent="0.2">
      <c r="A1265" s="10"/>
    </row>
    <row r="1266" spans="1:1" ht="27.75" customHeight="1" x14ac:dyDescent="0.2">
      <c r="A1266" s="10"/>
    </row>
    <row r="1267" spans="1:1" ht="27.75" customHeight="1" x14ac:dyDescent="0.2">
      <c r="A1267" s="10"/>
    </row>
    <row r="1268" spans="1:1" ht="27.75" customHeight="1" x14ac:dyDescent="0.2">
      <c r="A1268" s="10"/>
    </row>
    <row r="1269" spans="1:1" ht="27.75" customHeight="1" x14ac:dyDescent="0.2">
      <c r="A1269" s="10"/>
    </row>
    <row r="1270" spans="1:1" ht="27.75" customHeight="1" x14ac:dyDescent="0.2">
      <c r="A1270" s="10"/>
    </row>
    <row r="1271" spans="1:1" ht="27.75" customHeight="1" x14ac:dyDescent="0.2">
      <c r="A1271" s="10"/>
    </row>
    <row r="1272" spans="1:1" ht="27.75" customHeight="1" x14ac:dyDescent="0.2">
      <c r="A1272" s="10"/>
    </row>
    <row r="1273" spans="1:1" ht="27.75" customHeight="1" x14ac:dyDescent="0.2">
      <c r="A1273" s="10"/>
    </row>
    <row r="1274" spans="1:1" ht="27.75" customHeight="1" x14ac:dyDescent="0.2">
      <c r="A1274" s="10"/>
    </row>
    <row r="1275" spans="1:1" ht="27.75" customHeight="1" x14ac:dyDescent="0.2">
      <c r="A1275" s="10"/>
    </row>
    <row r="1276" spans="1:1" ht="27.75" customHeight="1" x14ac:dyDescent="0.2">
      <c r="A1276" s="10"/>
    </row>
    <row r="1277" spans="1:1" ht="27.75" customHeight="1" x14ac:dyDescent="0.2">
      <c r="A1277" s="10"/>
    </row>
    <row r="1278" spans="1:1" ht="27.75" customHeight="1" x14ac:dyDescent="0.2">
      <c r="A1278" s="10"/>
    </row>
    <row r="1279" spans="1:1" ht="27.75" customHeight="1" x14ac:dyDescent="0.2">
      <c r="A1279" s="10"/>
    </row>
    <row r="1280" spans="1:1" ht="27.75" customHeight="1" x14ac:dyDescent="0.2">
      <c r="A1280" s="10"/>
    </row>
    <row r="1281" spans="1:1" ht="27.75" customHeight="1" x14ac:dyDescent="0.2">
      <c r="A1281" s="10"/>
    </row>
    <row r="1282" spans="1:1" ht="27.75" customHeight="1" x14ac:dyDescent="0.2">
      <c r="A1282" s="10"/>
    </row>
    <row r="1283" spans="1:1" ht="27.75" customHeight="1" x14ac:dyDescent="0.2">
      <c r="A1283" s="10"/>
    </row>
    <row r="1284" spans="1:1" ht="27.75" customHeight="1" x14ac:dyDescent="0.2">
      <c r="A1284" s="10"/>
    </row>
    <row r="1285" spans="1:1" ht="27.75" customHeight="1" x14ac:dyDescent="0.2">
      <c r="A1285" s="10"/>
    </row>
    <row r="1286" spans="1:1" ht="27.75" customHeight="1" x14ac:dyDescent="0.2">
      <c r="A1286" s="10"/>
    </row>
    <row r="1287" spans="1:1" ht="27.75" customHeight="1" x14ac:dyDescent="0.2">
      <c r="A1287" s="10"/>
    </row>
    <row r="1288" spans="1:1" ht="27.75" customHeight="1" x14ac:dyDescent="0.2">
      <c r="A1288" s="10"/>
    </row>
    <row r="1289" spans="1:1" ht="27.75" customHeight="1" x14ac:dyDescent="0.2">
      <c r="A1289" s="10"/>
    </row>
    <row r="1290" spans="1:1" ht="27.75" customHeight="1" x14ac:dyDescent="0.2">
      <c r="A1290" s="10"/>
    </row>
    <row r="1291" spans="1:1" ht="27.75" customHeight="1" x14ac:dyDescent="0.2">
      <c r="A1291" s="10"/>
    </row>
    <row r="1292" spans="1:1" ht="27.75" customHeight="1" x14ac:dyDescent="0.2">
      <c r="A1292" s="10"/>
    </row>
    <row r="1293" spans="1:1" ht="27.75" customHeight="1" x14ac:dyDescent="0.2">
      <c r="A1293" s="10"/>
    </row>
    <row r="1294" spans="1:1" ht="27.75" customHeight="1" x14ac:dyDescent="0.2">
      <c r="A1294" s="10"/>
    </row>
    <row r="1295" spans="1:1" ht="27.75" customHeight="1" x14ac:dyDescent="0.2">
      <c r="A1295" s="10"/>
    </row>
    <row r="1296" spans="1:1" ht="27.75" customHeight="1" x14ac:dyDescent="0.2">
      <c r="A1296" s="10"/>
    </row>
    <row r="1297" spans="1:1" ht="27.75" customHeight="1" x14ac:dyDescent="0.2">
      <c r="A1297" s="10"/>
    </row>
    <row r="1298" spans="1:1" ht="27.75" customHeight="1" x14ac:dyDescent="0.2">
      <c r="A1298" s="10"/>
    </row>
    <row r="1299" spans="1:1" ht="27.75" customHeight="1" x14ac:dyDescent="0.2">
      <c r="A1299" s="10"/>
    </row>
    <row r="1300" spans="1:1" ht="27.75" customHeight="1" x14ac:dyDescent="0.2">
      <c r="A1300" s="10"/>
    </row>
    <row r="1301" spans="1:1" ht="27.75" customHeight="1" x14ac:dyDescent="0.2">
      <c r="A1301" s="10"/>
    </row>
    <row r="1302" spans="1:1" ht="27.75" customHeight="1" x14ac:dyDescent="0.2">
      <c r="A1302" s="10"/>
    </row>
    <row r="1303" spans="1:1" ht="27.75" customHeight="1" x14ac:dyDescent="0.2">
      <c r="A1303" s="10"/>
    </row>
    <row r="1304" spans="1:1" ht="27.75" customHeight="1" x14ac:dyDescent="0.2">
      <c r="A1304" s="10"/>
    </row>
    <row r="1305" spans="1:1" ht="27.75" customHeight="1" x14ac:dyDescent="0.2">
      <c r="A1305" s="10"/>
    </row>
    <row r="1306" spans="1:1" ht="27.75" customHeight="1" x14ac:dyDescent="0.2">
      <c r="A1306" s="10"/>
    </row>
    <row r="1307" spans="1:1" ht="27.75" customHeight="1" x14ac:dyDescent="0.2">
      <c r="A1307" s="10"/>
    </row>
    <row r="1308" spans="1:1" ht="27.75" customHeight="1" x14ac:dyDescent="0.2">
      <c r="A1308" s="10"/>
    </row>
    <row r="1309" spans="1:1" ht="27.75" customHeight="1" x14ac:dyDescent="0.2">
      <c r="A1309" s="10"/>
    </row>
    <row r="1310" spans="1:1" ht="27.75" customHeight="1" x14ac:dyDescent="0.2">
      <c r="A1310" s="10"/>
    </row>
    <row r="1311" spans="1:1" ht="27.75" customHeight="1" x14ac:dyDescent="0.2">
      <c r="A1311" s="10"/>
    </row>
    <row r="1312" spans="1:1" ht="27.75" customHeight="1" x14ac:dyDescent="0.2">
      <c r="A1312" s="10"/>
    </row>
    <row r="1313" spans="1:1" ht="27.75" customHeight="1" x14ac:dyDescent="0.2">
      <c r="A1313" s="10"/>
    </row>
    <row r="1314" spans="1:1" ht="27.75" customHeight="1" x14ac:dyDescent="0.2">
      <c r="A1314" s="10"/>
    </row>
    <row r="1315" spans="1:1" ht="27.75" customHeight="1" x14ac:dyDescent="0.2">
      <c r="A1315" s="10"/>
    </row>
    <row r="1316" spans="1:1" ht="27.75" customHeight="1" x14ac:dyDescent="0.2">
      <c r="A1316" s="10"/>
    </row>
    <row r="1317" spans="1:1" ht="27.75" customHeight="1" x14ac:dyDescent="0.2">
      <c r="A1317" s="10"/>
    </row>
    <row r="1318" spans="1:1" ht="27.75" customHeight="1" x14ac:dyDescent="0.2">
      <c r="A1318" s="10"/>
    </row>
    <row r="1319" spans="1:1" ht="27.75" customHeight="1" x14ac:dyDescent="0.2">
      <c r="A1319" s="10"/>
    </row>
    <row r="1320" spans="1:1" ht="27.75" customHeight="1" x14ac:dyDescent="0.2">
      <c r="A1320" s="10"/>
    </row>
    <row r="1321" spans="1:1" ht="27.75" customHeight="1" x14ac:dyDescent="0.2">
      <c r="A1321" s="10"/>
    </row>
    <row r="1322" spans="1:1" ht="27.75" customHeight="1" x14ac:dyDescent="0.2">
      <c r="A1322" s="10"/>
    </row>
    <row r="1323" spans="1:1" ht="27.75" customHeight="1" x14ac:dyDescent="0.2">
      <c r="A1323" s="10"/>
    </row>
    <row r="1324" spans="1:1" ht="27.75" customHeight="1" x14ac:dyDescent="0.2">
      <c r="A1324" s="10"/>
    </row>
    <row r="1325" spans="1:1" ht="27.75" customHeight="1" x14ac:dyDescent="0.2">
      <c r="A1325" s="10"/>
    </row>
    <row r="1326" spans="1:1" ht="27.75" customHeight="1" x14ac:dyDescent="0.2">
      <c r="A1326" s="10"/>
    </row>
    <row r="1327" spans="1:1" ht="27.75" customHeight="1" x14ac:dyDescent="0.2">
      <c r="A1327" s="10"/>
    </row>
    <row r="1328" spans="1:1" ht="27.75" customHeight="1" x14ac:dyDescent="0.2">
      <c r="A1328" s="10"/>
    </row>
    <row r="1329" spans="1:1" ht="27.75" customHeight="1" x14ac:dyDescent="0.2">
      <c r="A1329" s="10"/>
    </row>
    <row r="1330" spans="1:1" ht="27.75" customHeight="1" x14ac:dyDescent="0.2">
      <c r="A1330" s="10"/>
    </row>
    <row r="1331" spans="1:1" ht="27.75" customHeight="1" x14ac:dyDescent="0.2">
      <c r="A1331" s="10"/>
    </row>
    <row r="1332" spans="1:1" ht="27.75" customHeight="1" x14ac:dyDescent="0.2">
      <c r="A1332" s="10"/>
    </row>
    <row r="1333" spans="1:1" ht="27.75" customHeight="1" x14ac:dyDescent="0.2">
      <c r="A1333" s="10"/>
    </row>
    <row r="1334" spans="1:1" ht="27.75" customHeight="1" x14ac:dyDescent="0.2">
      <c r="A1334" s="10"/>
    </row>
    <row r="1335" spans="1:1" ht="27.75" customHeight="1" x14ac:dyDescent="0.2">
      <c r="A1335" s="10"/>
    </row>
    <row r="1336" spans="1:1" ht="27.75" customHeight="1" x14ac:dyDescent="0.2">
      <c r="A1336" s="10"/>
    </row>
    <row r="1337" spans="1:1" ht="27.75" customHeight="1" x14ac:dyDescent="0.2">
      <c r="A1337" s="10"/>
    </row>
    <row r="1338" spans="1:1" ht="27.75" customHeight="1" x14ac:dyDescent="0.2">
      <c r="A1338" s="10"/>
    </row>
    <row r="1339" spans="1:1" ht="27.75" customHeight="1" x14ac:dyDescent="0.2">
      <c r="A1339" s="10"/>
    </row>
    <row r="1340" spans="1:1" ht="27.75" customHeight="1" x14ac:dyDescent="0.2">
      <c r="A1340" s="10"/>
    </row>
    <row r="1341" spans="1:1" ht="27.75" customHeight="1" x14ac:dyDescent="0.2">
      <c r="A1341" s="10"/>
    </row>
    <row r="1342" spans="1:1" ht="27.75" customHeight="1" x14ac:dyDescent="0.2">
      <c r="A1342" s="10"/>
    </row>
    <row r="1343" spans="1:1" ht="27.75" customHeight="1" x14ac:dyDescent="0.2">
      <c r="A1343" s="10"/>
    </row>
    <row r="1344" spans="1:1" ht="27.75" customHeight="1" x14ac:dyDescent="0.2">
      <c r="A1344" s="10"/>
    </row>
    <row r="1345" spans="1:1" ht="27.75" customHeight="1" x14ac:dyDescent="0.2">
      <c r="A1345" s="10"/>
    </row>
    <row r="1346" spans="1:1" ht="27.75" customHeight="1" x14ac:dyDescent="0.2">
      <c r="A1346" s="10"/>
    </row>
    <row r="1347" spans="1:1" ht="27.75" customHeight="1" x14ac:dyDescent="0.2">
      <c r="A1347" s="10"/>
    </row>
    <row r="1348" spans="1:1" ht="27.75" customHeight="1" x14ac:dyDescent="0.2">
      <c r="A1348" s="10"/>
    </row>
    <row r="1349" spans="1:1" ht="27.75" customHeight="1" x14ac:dyDescent="0.2">
      <c r="A1349" s="10"/>
    </row>
    <row r="1350" spans="1:1" ht="27.75" customHeight="1" x14ac:dyDescent="0.2">
      <c r="A1350" s="10"/>
    </row>
    <row r="1351" spans="1:1" ht="27.75" customHeight="1" x14ac:dyDescent="0.2">
      <c r="A1351" s="10"/>
    </row>
    <row r="1352" spans="1:1" ht="27.75" customHeight="1" x14ac:dyDescent="0.2">
      <c r="A1352" s="10"/>
    </row>
    <row r="1353" spans="1:1" ht="27.75" customHeight="1" x14ac:dyDescent="0.2">
      <c r="A1353" s="10"/>
    </row>
    <row r="1354" spans="1:1" ht="27.75" customHeight="1" x14ac:dyDescent="0.2">
      <c r="A1354" s="10"/>
    </row>
    <row r="1355" spans="1:1" ht="27.75" customHeight="1" x14ac:dyDescent="0.2">
      <c r="A1355" s="10"/>
    </row>
    <row r="1356" spans="1:1" ht="27.75" customHeight="1" x14ac:dyDescent="0.2">
      <c r="A1356" s="10"/>
    </row>
    <row r="1357" spans="1:1" ht="27.75" customHeight="1" x14ac:dyDescent="0.2">
      <c r="A1357" s="10"/>
    </row>
    <row r="1358" spans="1:1" ht="27.75" customHeight="1" x14ac:dyDescent="0.2">
      <c r="A1358" s="10"/>
    </row>
    <row r="1359" spans="1:1" ht="27.75" customHeight="1" x14ac:dyDescent="0.2">
      <c r="A1359" s="10"/>
    </row>
    <row r="1360" spans="1:1" ht="27.75" customHeight="1" x14ac:dyDescent="0.2">
      <c r="A1360" s="10"/>
    </row>
    <row r="1361" spans="1:1" ht="27.75" customHeight="1" x14ac:dyDescent="0.2">
      <c r="A1361" s="10"/>
    </row>
    <row r="1362" spans="1:1" ht="27.75" customHeight="1" x14ac:dyDescent="0.2">
      <c r="A1362" s="10"/>
    </row>
    <row r="1363" spans="1:1" ht="27.75" customHeight="1" x14ac:dyDescent="0.2">
      <c r="A1363" s="10"/>
    </row>
    <row r="1364" spans="1:1" ht="27.75" customHeight="1" x14ac:dyDescent="0.2">
      <c r="A1364" s="10"/>
    </row>
    <row r="1365" spans="1:1" ht="27.75" customHeight="1" x14ac:dyDescent="0.2">
      <c r="A1365" s="10"/>
    </row>
    <row r="1366" spans="1:1" ht="27.75" customHeight="1" x14ac:dyDescent="0.2">
      <c r="A1366" s="10"/>
    </row>
    <row r="1367" spans="1:1" ht="27.75" customHeight="1" x14ac:dyDescent="0.2">
      <c r="A1367" s="10"/>
    </row>
    <row r="1368" spans="1:1" ht="27.75" customHeight="1" x14ac:dyDescent="0.2">
      <c r="A1368" s="10"/>
    </row>
    <row r="1369" spans="1:1" ht="27.75" customHeight="1" x14ac:dyDescent="0.2">
      <c r="A1369" s="10"/>
    </row>
    <row r="1370" spans="1:1" ht="27.75" customHeight="1" x14ac:dyDescent="0.2">
      <c r="A1370" s="10"/>
    </row>
    <row r="1371" spans="1:1" ht="27.75" customHeight="1" x14ac:dyDescent="0.2">
      <c r="A1371" s="10"/>
    </row>
    <row r="1372" spans="1:1" ht="27.75" customHeight="1" x14ac:dyDescent="0.2">
      <c r="A1372" s="10"/>
    </row>
    <row r="1373" spans="1:1" ht="27.75" customHeight="1" x14ac:dyDescent="0.2">
      <c r="A1373" s="10"/>
    </row>
    <row r="1374" spans="1:1" ht="27.75" customHeight="1" x14ac:dyDescent="0.2">
      <c r="A1374" s="10"/>
    </row>
    <row r="1375" spans="1:1" ht="27.75" customHeight="1" x14ac:dyDescent="0.2">
      <c r="A1375" s="10"/>
    </row>
    <row r="1376" spans="1:1" ht="27.75" customHeight="1" x14ac:dyDescent="0.2">
      <c r="A1376" s="10"/>
    </row>
    <row r="1377" spans="1:1" ht="27.75" customHeight="1" x14ac:dyDescent="0.2">
      <c r="A1377" s="10"/>
    </row>
    <row r="1378" spans="1:1" ht="27.75" customHeight="1" x14ac:dyDescent="0.2">
      <c r="A1378" s="10"/>
    </row>
    <row r="1379" spans="1:1" ht="27.75" customHeight="1" x14ac:dyDescent="0.2">
      <c r="A1379" s="10"/>
    </row>
    <row r="1380" spans="1:1" ht="27.75" customHeight="1" x14ac:dyDescent="0.2">
      <c r="A1380" s="10"/>
    </row>
    <row r="1381" spans="1:1" ht="27.75" customHeight="1" x14ac:dyDescent="0.2">
      <c r="A1381" s="10"/>
    </row>
    <row r="1382" spans="1:1" ht="27.75" customHeight="1" x14ac:dyDescent="0.2">
      <c r="A1382" s="10"/>
    </row>
    <row r="1383" spans="1:1" ht="27.75" customHeight="1" x14ac:dyDescent="0.2">
      <c r="A1383" s="10"/>
    </row>
    <row r="1384" spans="1:1" ht="27.75" customHeight="1" x14ac:dyDescent="0.2">
      <c r="A1384" s="10"/>
    </row>
    <row r="1385" spans="1:1" ht="27.75" customHeight="1" x14ac:dyDescent="0.2">
      <c r="A1385" s="10"/>
    </row>
    <row r="1386" spans="1:1" ht="27.75" customHeight="1" x14ac:dyDescent="0.2">
      <c r="A1386" s="10"/>
    </row>
    <row r="1387" spans="1:1" ht="27.75" customHeight="1" x14ac:dyDescent="0.2">
      <c r="A1387" s="10"/>
    </row>
    <row r="1388" spans="1:1" ht="27.75" customHeight="1" x14ac:dyDescent="0.2">
      <c r="A1388" s="10"/>
    </row>
    <row r="1389" spans="1:1" ht="27.75" customHeight="1" x14ac:dyDescent="0.2">
      <c r="A1389" s="10"/>
    </row>
    <row r="1390" spans="1:1" ht="27.75" customHeight="1" x14ac:dyDescent="0.2">
      <c r="A1390" s="10"/>
    </row>
    <row r="1391" spans="1:1" ht="27.75" customHeight="1" x14ac:dyDescent="0.2">
      <c r="A1391" s="10"/>
    </row>
    <row r="1392" spans="1:1" ht="27.75" customHeight="1" x14ac:dyDescent="0.2">
      <c r="A1392" s="10"/>
    </row>
    <row r="1393" spans="1:1" ht="27.75" customHeight="1" x14ac:dyDescent="0.2">
      <c r="A1393" s="10"/>
    </row>
    <row r="1394" spans="1:1" ht="27.75" customHeight="1" x14ac:dyDescent="0.2">
      <c r="A1394" s="10"/>
    </row>
    <row r="1395" spans="1:1" ht="27.75" customHeight="1" x14ac:dyDescent="0.2">
      <c r="A1395" s="10"/>
    </row>
    <row r="1396" spans="1:1" ht="27.75" customHeight="1" x14ac:dyDescent="0.2">
      <c r="A1396" s="10"/>
    </row>
    <row r="1397" spans="1:1" ht="27.75" customHeight="1" x14ac:dyDescent="0.2">
      <c r="A1397" s="10"/>
    </row>
    <row r="1398" spans="1:1" ht="27.75" customHeight="1" x14ac:dyDescent="0.2">
      <c r="A1398" s="10"/>
    </row>
    <row r="1399" spans="1:1" ht="27.75" customHeight="1" x14ac:dyDescent="0.2">
      <c r="A1399" s="10"/>
    </row>
    <row r="1400" spans="1:1" ht="27.75" customHeight="1" x14ac:dyDescent="0.2">
      <c r="A1400" s="10"/>
    </row>
    <row r="1401" spans="1:1" ht="27.75" customHeight="1" x14ac:dyDescent="0.2">
      <c r="A1401" s="10"/>
    </row>
    <row r="1402" spans="1:1" ht="27.75" customHeight="1" x14ac:dyDescent="0.2">
      <c r="A1402" s="10"/>
    </row>
    <row r="1403" spans="1:1" ht="27.75" customHeight="1" x14ac:dyDescent="0.2">
      <c r="A1403" s="10"/>
    </row>
    <row r="1404" spans="1:1" ht="27.75" customHeight="1" x14ac:dyDescent="0.2">
      <c r="A1404" s="10"/>
    </row>
    <row r="1405" spans="1:1" ht="27.75" customHeight="1" x14ac:dyDescent="0.2">
      <c r="A1405" s="10"/>
    </row>
    <row r="1406" spans="1:1" ht="27.75" customHeight="1" x14ac:dyDescent="0.2">
      <c r="A1406" s="10"/>
    </row>
    <row r="1407" spans="1:1" ht="27.75" customHeight="1" x14ac:dyDescent="0.2">
      <c r="A1407" s="10"/>
    </row>
    <row r="1408" spans="1:1" ht="27.75" customHeight="1" x14ac:dyDescent="0.2">
      <c r="A1408" s="10"/>
    </row>
    <row r="1409" spans="1:1" ht="27.75" customHeight="1" x14ac:dyDescent="0.2">
      <c r="A1409" s="10"/>
    </row>
    <row r="1410" spans="1:1" ht="27.75" customHeight="1" x14ac:dyDescent="0.2">
      <c r="A1410" s="10"/>
    </row>
    <row r="1411" spans="1:1" ht="27.75" customHeight="1" x14ac:dyDescent="0.2">
      <c r="A1411" s="10"/>
    </row>
    <row r="1412" spans="1:1" ht="27.75" customHeight="1" x14ac:dyDescent="0.2">
      <c r="A1412" s="10"/>
    </row>
    <row r="1413" spans="1:1" ht="27.75" customHeight="1" x14ac:dyDescent="0.2">
      <c r="A1413" s="10"/>
    </row>
    <row r="1414" spans="1:1" ht="27.75" customHeight="1" x14ac:dyDescent="0.2">
      <c r="A1414" s="10"/>
    </row>
    <row r="1415" spans="1:1" ht="27.75" customHeight="1" x14ac:dyDescent="0.2">
      <c r="A1415" s="10"/>
    </row>
    <row r="1416" spans="1:1" ht="27.75" customHeight="1" x14ac:dyDescent="0.2">
      <c r="A1416" s="10"/>
    </row>
    <row r="1417" spans="1:1" ht="27.75" customHeight="1" x14ac:dyDescent="0.2">
      <c r="A1417" s="10"/>
    </row>
    <row r="1418" spans="1:1" ht="27.75" customHeight="1" x14ac:dyDescent="0.2">
      <c r="A1418" s="10"/>
    </row>
    <row r="1419" spans="1:1" ht="27.75" customHeight="1" x14ac:dyDescent="0.2">
      <c r="A1419" s="10"/>
    </row>
    <row r="1420" spans="1:1" ht="27.75" customHeight="1" x14ac:dyDescent="0.2">
      <c r="A1420" s="10"/>
    </row>
    <row r="1421" spans="1:1" ht="27.75" customHeight="1" x14ac:dyDescent="0.2">
      <c r="A1421" s="10"/>
    </row>
    <row r="1422" spans="1:1" ht="27.75" customHeight="1" x14ac:dyDescent="0.2">
      <c r="A1422" s="10"/>
    </row>
    <row r="1423" spans="1:1" ht="27.75" customHeight="1" x14ac:dyDescent="0.2">
      <c r="A1423" s="10"/>
    </row>
    <row r="1424" spans="1:1" ht="27.75" customHeight="1" x14ac:dyDescent="0.2">
      <c r="A1424" s="10"/>
    </row>
    <row r="1425" spans="1:1" ht="27.75" customHeight="1" x14ac:dyDescent="0.2">
      <c r="A1425" s="10"/>
    </row>
    <row r="1426" spans="1:1" ht="27.75" customHeight="1" x14ac:dyDescent="0.2">
      <c r="A1426" s="10"/>
    </row>
    <row r="1427" spans="1:1" ht="27.75" customHeight="1" x14ac:dyDescent="0.2">
      <c r="A1427" s="10"/>
    </row>
    <row r="1428" spans="1:1" ht="27.75" customHeight="1" x14ac:dyDescent="0.2">
      <c r="A1428" s="10"/>
    </row>
    <row r="1429" spans="1:1" ht="27.75" customHeight="1" x14ac:dyDescent="0.2">
      <c r="A1429" s="10"/>
    </row>
    <row r="1430" spans="1:1" ht="27.75" customHeight="1" x14ac:dyDescent="0.2">
      <c r="A1430" s="10"/>
    </row>
    <row r="1431" spans="1:1" ht="27.75" customHeight="1" x14ac:dyDescent="0.2">
      <c r="A1431" s="10"/>
    </row>
    <row r="1432" spans="1:1" ht="27.75" customHeight="1" x14ac:dyDescent="0.2">
      <c r="A1432" s="10"/>
    </row>
    <row r="1433" spans="1:1" ht="27.75" customHeight="1" x14ac:dyDescent="0.2">
      <c r="A1433" s="10"/>
    </row>
    <row r="1434" spans="1:1" ht="27.75" customHeight="1" x14ac:dyDescent="0.2">
      <c r="A1434" s="10"/>
    </row>
    <row r="1435" spans="1:1" ht="27.75" customHeight="1" x14ac:dyDescent="0.2">
      <c r="A1435" s="10"/>
    </row>
    <row r="1436" spans="1:1" ht="27.75" customHeight="1" x14ac:dyDescent="0.2">
      <c r="A1436" s="10"/>
    </row>
    <row r="1437" spans="1:1" ht="27.75" customHeight="1" x14ac:dyDescent="0.2">
      <c r="A1437" s="10"/>
    </row>
    <row r="1438" spans="1:1" ht="27.75" customHeight="1" x14ac:dyDescent="0.2">
      <c r="A1438" s="10"/>
    </row>
    <row r="1439" spans="1:1" ht="27.75" customHeight="1" x14ac:dyDescent="0.2">
      <c r="A1439" s="10"/>
    </row>
    <row r="1440" spans="1:1" ht="27.75" customHeight="1" x14ac:dyDescent="0.2">
      <c r="A1440" s="10"/>
    </row>
    <row r="1441" spans="1:1" ht="27.75" customHeight="1" x14ac:dyDescent="0.2">
      <c r="A1441" s="10"/>
    </row>
    <row r="1442" spans="1:1" ht="27.75" customHeight="1" x14ac:dyDescent="0.2">
      <c r="A1442" s="10"/>
    </row>
    <row r="1443" spans="1:1" ht="27.75" customHeight="1" x14ac:dyDescent="0.2">
      <c r="A1443" s="10"/>
    </row>
    <row r="1444" spans="1:1" ht="27.75" customHeight="1" x14ac:dyDescent="0.2">
      <c r="A1444" s="10"/>
    </row>
    <row r="1445" spans="1:1" ht="27.75" customHeight="1" x14ac:dyDescent="0.2">
      <c r="A1445" s="10"/>
    </row>
    <row r="1446" spans="1:1" ht="27.75" customHeight="1" x14ac:dyDescent="0.2">
      <c r="A1446" s="10"/>
    </row>
    <row r="1447" spans="1:1" ht="27.75" customHeight="1" x14ac:dyDescent="0.2">
      <c r="A1447" s="10"/>
    </row>
    <row r="1448" spans="1:1" ht="27.75" customHeight="1" x14ac:dyDescent="0.2">
      <c r="A1448" s="10"/>
    </row>
    <row r="1449" spans="1:1" ht="27.75" customHeight="1" x14ac:dyDescent="0.2">
      <c r="A1449" s="10"/>
    </row>
    <row r="1450" spans="1:1" ht="27.75" customHeight="1" x14ac:dyDescent="0.2">
      <c r="A1450" s="10"/>
    </row>
    <row r="1451" spans="1:1" ht="27.75" customHeight="1" x14ac:dyDescent="0.2">
      <c r="A1451" s="10"/>
    </row>
    <row r="1452" spans="1:1" ht="27.75" customHeight="1" x14ac:dyDescent="0.2">
      <c r="A1452" s="10"/>
    </row>
    <row r="1453" spans="1:1" ht="27.75" customHeight="1" x14ac:dyDescent="0.2">
      <c r="A1453" s="10"/>
    </row>
    <row r="1454" spans="1:1" ht="27.75" customHeight="1" x14ac:dyDescent="0.2">
      <c r="A1454" s="10"/>
    </row>
    <row r="1455" spans="1:1" ht="27.75" customHeight="1" x14ac:dyDescent="0.2">
      <c r="A1455" s="10"/>
    </row>
    <row r="1456" spans="1:1" ht="27.75" customHeight="1" x14ac:dyDescent="0.2">
      <c r="A1456" s="10"/>
    </row>
    <row r="1457" spans="1:1" ht="27.75" customHeight="1" x14ac:dyDescent="0.2">
      <c r="A1457" s="10"/>
    </row>
    <row r="1458" spans="1:1" ht="27.75" customHeight="1" x14ac:dyDescent="0.2">
      <c r="A1458" s="10"/>
    </row>
    <row r="1459" spans="1:1" ht="27.75" customHeight="1" x14ac:dyDescent="0.2">
      <c r="A1459" s="10"/>
    </row>
    <row r="1460" spans="1:1" ht="27.75" customHeight="1" x14ac:dyDescent="0.2">
      <c r="A1460" s="10"/>
    </row>
    <row r="1461" spans="1:1" ht="27.75" customHeight="1" x14ac:dyDescent="0.2">
      <c r="A1461" s="10"/>
    </row>
    <row r="1462" spans="1:1" ht="27.75" customHeight="1" x14ac:dyDescent="0.2">
      <c r="A1462" s="10"/>
    </row>
    <row r="1463" spans="1:1" ht="27.75" customHeight="1" x14ac:dyDescent="0.2">
      <c r="A1463" s="10"/>
    </row>
    <row r="1464" spans="1:1" ht="27.75" customHeight="1" x14ac:dyDescent="0.2">
      <c r="A1464" s="10"/>
    </row>
    <row r="1465" spans="1:1" ht="27.75" customHeight="1" x14ac:dyDescent="0.2">
      <c r="A1465" s="10"/>
    </row>
    <row r="1466" spans="1:1" ht="27.75" customHeight="1" x14ac:dyDescent="0.2">
      <c r="A1466" s="10"/>
    </row>
    <row r="1467" spans="1:1" ht="27.75" customHeight="1" x14ac:dyDescent="0.2">
      <c r="A1467" s="10"/>
    </row>
    <row r="1468" spans="1:1" ht="27.75" customHeight="1" x14ac:dyDescent="0.2">
      <c r="A1468" s="10"/>
    </row>
    <row r="1469" spans="1:1" ht="27.75" customHeight="1" x14ac:dyDescent="0.2">
      <c r="A1469" s="10"/>
    </row>
    <row r="1470" spans="1:1" ht="27.75" customHeight="1" x14ac:dyDescent="0.2">
      <c r="A1470" s="10"/>
    </row>
    <row r="1471" spans="1:1" ht="27.75" customHeight="1" x14ac:dyDescent="0.2">
      <c r="A1471" s="10"/>
    </row>
    <row r="1472" spans="1:1" ht="27.75" customHeight="1" x14ac:dyDescent="0.2">
      <c r="A1472" s="10"/>
    </row>
    <row r="1473" spans="1:1" ht="27.75" customHeight="1" x14ac:dyDescent="0.2">
      <c r="A1473" s="10"/>
    </row>
    <row r="1474" spans="1:1" ht="27.75" customHeight="1" x14ac:dyDescent="0.2">
      <c r="A1474" s="10"/>
    </row>
    <row r="1475" spans="1:1" ht="27.75" customHeight="1" x14ac:dyDescent="0.2">
      <c r="A1475" s="10"/>
    </row>
    <row r="1476" spans="1:1" ht="27.75" customHeight="1" x14ac:dyDescent="0.2">
      <c r="A1476" s="10"/>
    </row>
    <row r="1477" spans="1:1" ht="27.75" customHeight="1" x14ac:dyDescent="0.2">
      <c r="A1477" s="10"/>
    </row>
    <row r="1478" spans="1:1" ht="27.75" customHeight="1" x14ac:dyDescent="0.2">
      <c r="A1478" s="10"/>
    </row>
    <row r="1479" spans="1:1" ht="27.75" customHeight="1" x14ac:dyDescent="0.2">
      <c r="A1479" s="10"/>
    </row>
    <row r="1480" spans="1:1" ht="27.75" customHeight="1" x14ac:dyDescent="0.2">
      <c r="A1480" s="10"/>
    </row>
    <row r="1481" spans="1:1" ht="27.75" customHeight="1" x14ac:dyDescent="0.2">
      <c r="A1481" s="10"/>
    </row>
    <row r="1482" spans="1:1" ht="27.75" customHeight="1" x14ac:dyDescent="0.2">
      <c r="A1482" s="10"/>
    </row>
    <row r="1483" spans="1:1" ht="27.75" customHeight="1" x14ac:dyDescent="0.2">
      <c r="A1483" s="10"/>
    </row>
    <row r="1484" spans="1:1" ht="27.75" customHeight="1" x14ac:dyDescent="0.2">
      <c r="A1484" s="10"/>
    </row>
    <row r="1485" spans="1:1" ht="27.75" customHeight="1" x14ac:dyDescent="0.2">
      <c r="A1485" s="10"/>
    </row>
    <row r="1486" spans="1:1" ht="27.75" customHeight="1" x14ac:dyDescent="0.2">
      <c r="A1486" s="10"/>
    </row>
    <row r="1487" spans="1:1" ht="27.75" customHeight="1" x14ac:dyDescent="0.2">
      <c r="A1487" s="10"/>
    </row>
    <row r="1488" spans="1:1" ht="27.75" customHeight="1" x14ac:dyDescent="0.2">
      <c r="A1488" s="10"/>
    </row>
    <row r="1489" spans="1:1" ht="27.75" customHeight="1" x14ac:dyDescent="0.2">
      <c r="A1489" s="10"/>
    </row>
    <row r="1490" spans="1:1" ht="27.75" customHeight="1" x14ac:dyDescent="0.2">
      <c r="A1490" s="10"/>
    </row>
    <row r="1491" spans="1:1" ht="27.75" customHeight="1" x14ac:dyDescent="0.2">
      <c r="A1491" s="10"/>
    </row>
    <row r="1492" spans="1:1" ht="27.75" customHeight="1" x14ac:dyDescent="0.2">
      <c r="A1492" s="10"/>
    </row>
    <row r="1493" spans="1:1" ht="27.75" customHeight="1" x14ac:dyDescent="0.2">
      <c r="A1493" s="10"/>
    </row>
    <row r="1494" spans="1:1" ht="27.75" customHeight="1" x14ac:dyDescent="0.2">
      <c r="A1494" s="10"/>
    </row>
    <row r="1495" spans="1:1" ht="27.75" customHeight="1" x14ac:dyDescent="0.2">
      <c r="A1495" s="10"/>
    </row>
    <row r="1496" spans="1:1" ht="27.75" customHeight="1" x14ac:dyDescent="0.2">
      <c r="A1496" s="10"/>
    </row>
    <row r="1497" spans="1:1" ht="27.75" customHeight="1" x14ac:dyDescent="0.2">
      <c r="A1497" s="10"/>
    </row>
    <row r="1498" spans="1:1" ht="27.75" customHeight="1" x14ac:dyDescent="0.2">
      <c r="A1498" s="10"/>
    </row>
    <row r="1499" spans="1:1" ht="27.75" customHeight="1" x14ac:dyDescent="0.2">
      <c r="A1499" s="10"/>
    </row>
    <row r="1500" spans="1:1" ht="27.75" customHeight="1" x14ac:dyDescent="0.2">
      <c r="A1500" s="10"/>
    </row>
    <row r="1501" spans="1:1" ht="27.75" customHeight="1" x14ac:dyDescent="0.2">
      <c r="A1501" s="10"/>
    </row>
    <row r="1502" spans="1:1" ht="27.75" customHeight="1" x14ac:dyDescent="0.2">
      <c r="A1502" s="10"/>
    </row>
    <row r="1503" spans="1:1" ht="27.75" customHeight="1" x14ac:dyDescent="0.2">
      <c r="A1503" s="10"/>
    </row>
    <row r="1504" spans="1:1" ht="27.75" customHeight="1" x14ac:dyDescent="0.2">
      <c r="A1504" s="10"/>
    </row>
    <row r="1505" spans="1:1" ht="27.75" customHeight="1" x14ac:dyDescent="0.2">
      <c r="A1505" s="10"/>
    </row>
    <row r="1506" spans="1:1" ht="27.75" customHeight="1" x14ac:dyDescent="0.2">
      <c r="A1506" s="10"/>
    </row>
    <row r="1507" spans="1:1" ht="27.75" customHeight="1" x14ac:dyDescent="0.2">
      <c r="A1507" s="10"/>
    </row>
    <row r="1508" spans="1:1" ht="27.75" customHeight="1" x14ac:dyDescent="0.2">
      <c r="A1508" s="10"/>
    </row>
    <row r="1509" spans="1:1" ht="27.75" customHeight="1" x14ac:dyDescent="0.2">
      <c r="A1509" s="10"/>
    </row>
    <row r="1510" spans="1:1" ht="27.75" customHeight="1" x14ac:dyDescent="0.2">
      <c r="A1510" s="10"/>
    </row>
    <row r="1511" spans="1:1" ht="27.75" customHeight="1" x14ac:dyDescent="0.2">
      <c r="A1511" s="10"/>
    </row>
    <row r="1512" spans="1:1" ht="27.75" customHeight="1" x14ac:dyDescent="0.2">
      <c r="A1512" s="10"/>
    </row>
    <row r="1513" spans="1:1" ht="27.75" customHeight="1" x14ac:dyDescent="0.2">
      <c r="A1513" s="10"/>
    </row>
    <row r="1514" spans="1:1" ht="27.75" customHeight="1" x14ac:dyDescent="0.2">
      <c r="A1514" s="10"/>
    </row>
    <row r="1515" spans="1:1" ht="27.75" customHeight="1" x14ac:dyDescent="0.2">
      <c r="A1515" s="10"/>
    </row>
    <row r="1516" spans="1:1" ht="27.75" customHeight="1" x14ac:dyDescent="0.2">
      <c r="A1516" s="10"/>
    </row>
    <row r="1517" spans="1:1" ht="27.75" customHeight="1" x14ac:dyDescent="0.2">
      <c r="A1517" s="10"/>
    </row>
    <row r="1518" spans="1:1" ht="27.75" customHeight="1" x14ac:dyDescent="0.2">
      <c r="A1518" s="10"/>
    </row>
    <row r="1519" spans="1:1" ht="27.75" customHeight="1" x14ac:dyDescent="0.2">
      <c r="A1519" s="10"/>
    </row>
    <row r="1520" spans="1:1" ht="27.75" customHeight="1" x14ac:dyDescent="0.2">
      <c r="A1520" s="10"/>
    </row>
    <row r="1521" spans="1:1" ht="27.75" customHeight="1" x14ac:dyDescent="0.2">
      <c r="A1521" s="10"/>
    </row>
    <row r="1522" spans="1:1" ht="27.75" customHeight="1" x14ac:dyDescent="0.2">
      <c r="A1522" s="10"/>
    </row>
    <row r="1523" spans="1:1" ht="27.75" customHeight="1" x14ac:dyDescent="0.2">
      <c r="A1523" s="10"/>
    </row>
    <row r="1524" spans="1:1" ht="27.75" customHeight="1" x14ac:dyDescent="0.2">
      <c r="A1524" s="10"/>
    </row>
    <row r="1525" spans="1:1" ht="27.75" customHeight="1" x14ac:dyDescent="0.2">
      <c r="A1525" s="10"/>
    </row>
    <row r="1526" spans="1:1" ht="27.75" customHeight="1" x14ac:dyDescent="0.2">
      <c r="A1526" s="10"/>
    </row>
    <row r="1527" spans="1:1" ht="27.75" customHeight="1" x14ac:dyDescent="0.2">
      <c r="A1527" s="10"/>
    </row>
    <row r="1528" spans="1:1" ht="27.75" customHeight="1" x14ac:dyDescent="0.2">
      <c r="A1528" s="10"/>
    </row>
    <row r="1529" spans="1:1" ht="27.75" customHeight="1" x14ac:dyDescent="0.2">
      <c r="A1529" s="10"/>
    </row>
    <row r="1530" spans="1:1" ht="27.75" customHeight="1" x14ac:dyDescent="0.2">
      <c r="A1530" s="10"/>
    </row>
    <row r="1531" spans="1:1" ht="27.75" customHeight="1" x14ac:dyDescent="0.2">
      <c r="A1531" s="10"/>
    </row>
    <row r="1532" spans="1:1" ht="27.75" customHeight="1" x14ac:dyDescent="0.2">
      <c r="A1532" s="10"/>
    </row>
    <row r="1533" spans="1:1" ht="27.75" customHeight="1" x14ac:dyDescent="0.2">
      <c r="A1533" s="10"/>
    </row>
    <row r="1534" spans="1:1" ht="27.75" customHeight="1" x14ac:dyDescent="0.2">
      <c r="A1534" s="10"/>
    </row>
    <row r="1535" spans="1:1" ht="27.75" customHeight="1" x14ac:dyDescent="0.2">
      <c r="A1535" s="10"/>
    </row>
    <row r="1536" spans="1:1" ht="27.75" customHeight="1" x14ac:dyDescent="0.2">
      <c r="A1536" s="10"/>
    </row>
    <row r="1537" spans="1:1" ht="27.75" customHeight="1" x14ac:dyDescent="0.2">
      <c r="A1537" s="10"/>
    </row>
    <row r="1538" spans="1:1" ht="27.75" customHeight="1" x14ac:dyDescent="0.2">
      <c r="A1538" s="10"/>
    </row>
    <row r="1539" spans="1:1" ht="27.75" customHeight="1" x14ac:dyDescent="0.2">
      <c r="A1539" s="10"/>
    </row>
    <row r="1540" spans="1:1" ht="27.75" customHeight="1" x14ac:dyDescent="0.2">
      <c r="A1540" s="10"/>
    </row>
    <row r="1541" spans="1:1" ht="27.75" customHeight="1" x14ac:dyDescent="0.2">
      <c r="A1541" s="10"/>
    </row>
    <row r="1542" spans="1:1" ht="27.75" customHeight="1" x14ac:dyDescent="0.2">
      <c r="A1542" s="10"/>
    </row>
    <row r="1543" spans="1:1" ht="27.75" customHeight="1" x14ac:dyDescent="0.2">
      <c r="A1543" s="10"/>
    </row>
    <row r="1544" spans="1:1" ht="27.75" customHeight="1" x14ac:dyDescent="0.2">
      <c r="A1544" s="10"/>
    </row>
    <row r="1545" spans="1:1" ht="27.75" customHeight="1" x14ac:dyDescent="0.2">
      <c r="A1545" s="10"/>
    </row>
    <row r="1546" spans="1:1" ht="27.75" customHeight="1" x14ac:dyDescent="0.2">
      <c r="A1546" s="10"/>
    </row>
    <row r="1547" spans="1:1" ht="27.75" customHeight="1" x14ac:dyDescent="0.2">
      <c r="A1547" s="10"/>
    </row>
    <row r="1548" spans="1:1" ht="27.75" customHeight="1" x14ac:dyDescent="0.2">
      <c r="A1548" s="10"/>
    </row>
    <row r="1549" spans="1:1" ht="27.75" customHeight="1" x14ac:dyDescent="0.2">
      <c r="A1549" s="10"/>
    </row>
    <row r="1550" spans="1:1" ht="27.75" customHeight="1" x14ac:dyDescent="0.2">
      <c r="A1550" s="10"/>
    </row>
    <row r="1551" spans="1:1" ht="27.75" customHeight="1" x14ac:dyDescent="0.2">
      <c r="A1551" s="10"/>
    </row>
    <row r="1552" spans="1:1" ht="27.75" customHeight="1" x14ac:dyDescent="0.2">
      <c r="A1552" s="10"/>
    </row>
    <row r="1553" spans="1:1" ht="27.75" customHeight="1" x14ac:dyDescent="0.2">
      <c r="A1553" s="10"/>
    </row>
    <row r="1554" spans="1:1" ht="27.75" customHeight="1" x14ac:dyDescent="0.2">
      <c r="A1554" s="10"/>
    </row>
    <row r="1555" spans="1:1" ht="27.75" customHeight="1" x14ac:dyDescent="0.2">
      <c r="A1555" s="10"/>
    </row>
    <row r="1556" spans="1:1" ht="27.75" customHeight="1" x14ac:dyDescent="0.2">
      <c r="A1556" s="10"/>
    </row>
    <row r="1557" spans="1:1" ht="27.75" customHeight="1" x14ac:dyDescent="0.2">
      <c r="A1557" s="10"/>
    </row>
    <row r="1558" spans="1:1" ht="27.75" customHeight="1" x14ac:dyDescent="0.2">
      <c r="A1558" s="10"/>
    </row>
    <row r="1559" spans="1:1" ht="27.75" customHeight="1" x14ac:dyDescent="0.2">
      <c r="A1559" s="10"/>
    </row>
    <row r="1560" spans="1:1" ht="27.75" customHeight="1" x14ac:dyDescent="0.2">
      <c r="A1560" s="10"/>
    </row>
    <row r="1561" spans="1:1" ht="27.75" customHeight="1" x14ac:dyDescent="0.2">
      <c r="A1561" s="10"/>
    </row>
    <row r="1562" spans="1:1" ht="27.75" customHeight="1" x14ac:dyDescent="0.2">
      <c r="A1562" s="10"/>
    </row>
    <row r="1563" spans="1:1" ht="27.75" customHeight="1" x14ac:dyDescent="0.2">
      <c r="A1563" s="10"/>
    </row>
    <row r="1564" spans="1:1" ht="27.75" customHeight="1" x14ac:dyDescent="0.2">
      <c r="A1564" s="10"/>
    </row>
    <row r="1565" spans="1:1" ht="27.75" customHeight="1" x14ac:dyDescent="0.2">
      <c r="A1565" s="10"/>
    </row>
    <row r="1566" spans="1:1" ht="27.75" customHeight="1" x14ac:dyDescent="0.2">
      <c r="A1566" s="10"/>
    </row>
    <row r="1567" spans="1:1" ht="27.75" customHeight="1" x14ac:dyDescent="0.2">
      <c r="A1567" s="10"/>
    </row>
    <row r="1568" spans="1:1" ht="27.75" customHeight="1" x14ac:dyDescent="0.2">
      <c r="A1568" s="10"/>
    </row>
    <row r="1569" spans="1:1" ht="27.75" customHeight="1" x14ac:dyDescent="0.2">
      <c r="A1569" s="10"/>
    </row>
    <row r="1570" spans="1:1" ht="27.75" customHeight="1" x14ac:dyDescent="0.2">
      <c r="A1570" s="10"/>
    </row>
    <row r="1571" spans="1:1" ht="27.75" customHeight="1" x14ac:dyDescent="0.2">
      <c r="A1571" s="10"/>
    </row>
    <row r="1572" spans="1:1" ht="27.75" customHeight="1" x14ac:dyDescent="0.2">
      <c r="A1572" s="10"/>
    </row>
    <row r="1573" spans="1:1" ht="27.75" customHeight="1" x14ac:dyDescent="0.2">
      <c r="A1573" s="10"/>
    </row>
    <row r="1574" spans="1:1" ht="27.75" customHeight="1" x14ac:dyDescent="0.2">
      <c r="A1574" s="10"/>
    </row>
    <row r="1575" spans="1:1" ht="27.75" customHeight="1" x14ac:dyDescent="0.2">
      <c r="A1575" s="10"/>
    </row>
    <row r="1576" spans="1:1" ht="27.75" customHeight="1" x14ac:dyDescent="0.2">
      <c r="A1576" s="10"/>
    </row>
    <row r="1577" spans="1:1" ht="27.75" customHeight="1" x14ac:dyDescent="0.2">
      <c r="A1577" s="10"/>
    </row>
    <row r="1578" spans="1:1" ht="27.75" customHeight="1" x14ac:dyDescent="0.2">
      <c r="A1578" s="10"/>
    </row>
    <row r="1579" spans="1:1" ht="27.75" customHeight="1" x14ac:dyDescent="0.2">
      <c r="A1579" s="10"/>
    </row>
    <row r="1580" spans="1:1" ht="27.75" customHeight="1" x14ac:dyDescent="0.2">
      <c r="A1580" s="10"/>
    </row>
    <row r="1581" spans="1:1" ht="27.75" customHeight="1" x14ac:dyDescent="0.2">
      <c r="A1581" s="10"/>
    </row>
    <row r="1582" spans="1:1" ht="27.75" customHeight="1" x14ac:dyDescent="0.2">
      <c r="A1582" s="10"/>
    </row>
    <row r="1583" spans="1:1" ht="27.75" customHeight="1" x14ac:dyDescent="0.2">
      <c r="A1583" s="10"/>
    </row>
    <row r="1584" spans="1:1" ht="27.75" customHeight="1" x14ac:dyDescent="0.2">
      <c r="A1584" s="10"/>
    </row>
    <row r="1585" spans="1:1" ht="27.75" customHeight="1" x14ac:dyDescent="0.2">
      <c r="A1585" s="10"/>
    </row>
    <row r="1586" spans="1:1" ht="27.75" customHeight="1" x14ac:dyDescent="0.2">
      <c r="A1586" s="10"/>
    </row>
    <row r="1587" spans="1:1" ht="27.75" customHeight="1" x14ac:dyDescent="0.2">
      <c r="A1587" s="10"/>
    </row>
    <row r="1588" spans="1:1" ht="27.75" customHeight="1" x14ac:dyDescent="0.2">
      <c r="A1588" s="10"/>
    </row>
    <row r="1589" spans="1:1" ht="27.75" customHeight="1" x14ac:dyDescent="0.2">
      <c r="A1589" s="10"/>
    </row>
    <row r="1590" spans="1:1" ht="27.75" customHeight="1" x14ac:dyDescent="0.2">
      <c r="A1590" s="10"/>
    </row>
    <row r="1591" spans="1:1" ht="27.75" customHeight="1" x14ac:dyDescent="0.2">
      <c r="A1591" s="10"/>
    </row>
    <row r="1592" spans="1:1" ht="27.75" customHeight="1" x14ac:dyDescent="0.2">
      <c r="A1592" s="10"/>
    </row>
    <row r="1593" spans="1:1" ht="27.75" customHeight="1" x14ac:dyDescent="0.2">
      <c r="A1593" s="10"/>
    </row>
    <row r="1594" spans="1:1" ht="27.75" customHeight="1" x14ac:dyDescent="0.2">
      <c r="A1594" s="10"/>
    </row>
    <row r="1595" spans="1:1" ht="27.75" customHeight="1" x14ac:dyDescent="0.2">
      <c r="A1595" s="10"/>
    </row>
    <row r="1596" spans="1:1" ht="27.75" customHeight="1" x14ac:dyDescent="0.2">
      <c r="A1596" s="10"/>
    </row>
    <row r="1597" spans="1:1" ht="27.75" customHeight="1" x14ac:dyDescent="0.2">
      <c r="A1597" s="10"/>
    </row>
    <row r="1598" spans="1:1" ht="27.75" customHeight="1" x14ac:dyDescent="0.2">
      <c r="A1598" s="10"/>
    </row>
    <row r="1599" spans="1:1" ht="27.75" customHeight="1" x14ac:dyDescent="0.2">
      <c r="A1599" s="10"/>
    </row>
    <row r="1600" spans="1:1" ht="27.75" customHeight="1" x14ac:dyDescent="0.2">
      <c r="A1600" s="10"/>
    </row>
    <row r="1601" spans="1:1" ht="27.75" customHeight="1" x14ac:dyDescent="0.2">
      <c r="A1601" s="10"/>
    </row>
    <row r="1602" spans="1:1" ht="27.75" customHeight="1" x14ac:dyDescent="0.2">
      <c r="A1602" s="10"/>
    </row>
    <row r="1603" spans="1:1" ht="27.75" customHeight="1" x14ac:dyDescent="0.2">
      <c r="A1603" s="10"/>
    </row>
    <row r="1604" spans="1:1" ht="27.75" customHeight="1" x14ac:dyDescent="0.2">
      <c r="A1604" s="10"/>
    </row>
    <row r="1605" spans="1:1" ht="27.75" customHeight="1" x14ac:dyDescent="0.2">
      <c r="A1605" s="10"/>
    </row>
    <row r="1606" spans="1:1" ht="27.75" customHeight="1" x14ac:dyDescent="0.2">
      <c r="A1606" s="10"/>
    </row>
    <row r="1607" spans="1:1" ht="27.75" customHeight="1" x14ac:dyDescent="0.2">
      <c r="A1607" s="10"/>
    </row>
    <row r="1608" spans="1:1" ht="27.75" customHeight="1" x14ac:dyDescent="0.2">
      <c r="A1608" s="10"/>
    </row>
    <row r="1609" spans="1:1" ht="27.75" customHeight="1" x14ac:dyDescent="0.2">
      <c r="A1609" s="10"/>
    </row>
    <row r="1610" spans="1:1" ht="27.75" customHeight="1" x14ac:dyDescent="0.2">
      <c r="A1610" s="10"/>
    </row>
    <row r="1611" spans="1:1" ht="27.75" customHeight="1" x14ac:dyDescent="0.2">
      <c r="A1611" s="10"/>
    </row>
    <row r="1612" spans="1:1" ht="27.75" customHeight="1" x14ac:dyDescent="0.2">
      <c r="A1612" s="10"/>
    </row>
    <row r="1613" spans="1:1" ht="27.75" customHeight="1" x14ac:dyDescent="0.2">
      <c r="A1613" s="10"/>
    </row>
    <row r="1614" spans="1:1" ht="27.75" customHeight="1" x14ac:dyDescent="0.2">
      <c r="A1614" s="10"/>
    </row>
    <row r="1615" spans="1:1" ht="27.75" customHeight="1" x14ac:dyDescent="0.2">
      <c r="A1615" s="10"/>
    </row>
    <row r="1616" spans="1:1" ht="27.75" customHeight="1" x14ac:dyDescent="0.2">
      <c r="A1616" s="10"/>
    </row>
    <row r="1617" spans="1:1" ht="27.75" customHeight="1" x14ac:dyDescent="0.2">
      <c r="A1617" s="10"/>
    </row>
    <row r="1618" spans="1:1" ht="27.75" customHeight="1" x14ac:dyDescent="0.2">
      <c r="A1618" s="10"/>
    </row>
    <row r="1619" spans="1:1" ht="27.75" customHeight="1" x14ac:dyDescent="0.2">
      <c r="A1619" s="10"/>
    </row>
    <row r="1620" spans="1:1" ht="27.75" customHeight="1" x14ac:dyDescent="0.2">
      <c r="A1620" s="10"/>
    </row>
    <row r="1621" spans="1:1" ht="27.75" customHeight="1" x14ac:dyDescent="0.2">
      <c r="A1621" s="10"/>
    </row>
    <row r="1622" spans="1:1" ht="27.75" customHeight="1" x14ac:dyDescent="0.2">
      <c r="A1622" s="10"/>
    </row>
    <row r="1623" spans="1:1" ht="27.75" customHeight="1" x14ac:dyDescent="0.2">
      <c r="A1623" s="10"/>
    </row>
    <row r="1624" spans="1:1" ht="27.75" customHeight="1" x14ac:dyDescent="0.2">
      <c r="A1624" s="10"/>
    </row>
    <row r="1625" spans="1:1" ht="27.75" customHeight="1" x14ac:dyDescent="0.2">
      <c r="A1625" s="10"/>
    </row>
    <row r="1626" spans="1:1" ht="27.75" customHeight="1" x14ac:dyDescent="0.2">
      <c r="A1626" s="10"/>
    </row>
    <row r="1627" spans="1:1" ht="27.75" customHeight="1" x14ac:dyDescent="0.2">
      <c r="A1627" s="10"/>
    </row>
    <row r="1628" spans="1:1" ht="27.75" customHeight="1" x14ac:dyDescent="0.2">
      <c r="A1628" s="10"/>
    </row>
    <row r="1629" spans="1:1" ht="27.75" customHeight="1" x14ac:dyDescent="0.2">
      <c r="A1629" s="10"/>
    </row>
    <row r="1630" spans="1:1" ht="27.75" customHeight="1" x14ac:dyDescent="0.2">
      <c r="A1630" s="10"/>
    </row>
    <row r="1631" spans="1:1" ht="27.75" customHeight="1" x14ac:dyDescent="0.2">
      <c r="A1631" s="10"/>
    </row>
    <row r="1632" spans="1:1" ht="27.75" customHeight="1" x14ac:dyDescent="0.2">
      <c r="A1632" s="10"/>
    </row>
    <row r="1633" spans="1:1" ht="27.75" customHeight="1" x14ac:dyDescent="0.2">
      <c r="A1633" s="10"/>
    </row>
    <row r="1634" spans="1:1" ht="27.75" customHeight="1" x14ac:dyDescent="0.2">
      <c r="A1634" s="10"/>
    </row>
    <row r="1635" spans="1:1" ht="27.75" customHeight="1" x14ac:dyDescent="0.2">
      <c r="A1635" s="10"/>
    </row>
    <row r="1636" spans="1:1" ht="27.75" customHeight="1" x14ac:dyDescent="0.2">
      <c r="A1636" s="10"/>
    </row>
    <row r="1637" spans="1:1" ht="27.75" customHeight="1" x14ac:dyDescent="0.2">
      <c r="A1637" s="10"/>
    </row>
    <row r="1638" spans="1:1" ht="27.75" customHeight="1" x14ac:dyDescent="0.2">
      <c r="A1638" s="10"/>
    </row>
    <row r="1639" spans="1:1" ht="27.75" customHeight="1" x14ac:dyDescent="0.2">
      <c r="A1639" s="10"/>
    </row>
    <row r="1640" spans="1:1" ht="27.75" customHeight="1" x14ac:dyDescent="0.2">
      <c r="A1640" s="10"/>
    </row>
    <row r="1641" spans="1:1" ht="27.75" customHeight="1" x14ac:dyDescent="0.2">
      <c r="A1641" s="10"/>
    </row>
    <row r="1642" spans="1:1" ht="27.75" customHeight="1" x14ac:dyDescent="0.2">
      <c r="A1642" s="10"/>
    </row>
    <row r="1643" spans="1:1" ht="27.75" customHeight="1" x14ac:dyDescent="0.2">
      <c r="A1643" s="10"/>
    </row>
    <row r="1644" spans="1:1" ht="27.75" customHeight="1" x14ac:dyDescent="0.2">
      <c r="A1644" s="10"/>
    </row>
    <row r="1645" spans="1:1" ht="27.75" customHeight="1" x14ac:dyDescent="0.2">
      <c r="A1645" s="10"/>
    </row>
    <row r="1646" spans="1:1" ht="27.75" customHeight="1" x14ac:dyDescent="0.2">
      <c r="A1646" s="10"/>
    </row>
    <row r="1647" spans="1:1" ht="27.75" customHeight="1" x14ac:dyDescent="0.2">
      <c r="A1647" s="10"/>
    </row>
    <row r="1648" spans="1:1" ht="27.75" customHeight="1" x14ac:dyDescent="0.2">
      <c r="A1648" s="10"/>
    </row>
    <row r="1649" spans="1:1" ht="27.75" customHeight="1" x14ac:dyDescent="0.2">
      <c r="A1649" s="10"/>
    </row>
    <row r="1650" spans="1:1" ht="27.75" customHeight="1" x14ac:dyDescent="0.2">
      <c r="A1650" s="10"/>
    </row>
    <row r="1651" spans="1:1" ht="27.75" customHeight="1" x14ac:dyDescent="0.2">
      <c r="A1651" s="10"/>
    </row>
    <row r="1652" spans="1:1" ht="27.75" customHeight="1" x14ac:dyDescent="0.2">
      <c r="A1652" s="10"/>
    </row>
    <row r="1653" spans="1:1" ht="27.75" customHeight="1" x14ac:dyDescent="0.2">
      <c r="A1653" s="10"/>
    </row>
    <row r="1654" spans="1:1" ht="27.75" customHeight="1" x14ac:dyDescent="0.2">
      <c r="A1654" s="10"/>
    </row>
    <row r="1655" spans="1:1" ht="27.75" customHeight="1" x14ac:dyDescent="0.2">
      <c r="A1655" s="10"/>
    </row>
    <row r="1656" spans="1:1" ht="27.75" customHeight="1" x14ac:dyDescent="0.2">
      <c r="A1656" s="10"/>
    </row>
    <row r="1657" spans="1:1" ht="27.75" customHeight="1" x14ac:dyDescent="0.2">
      <c r="A1657" s="10"/>
    </row>
    <row r="1658" spans="1:1" ht="27.75" customHeight="1" x14ac:dyDescent="0.2">
      <c r="A1658" s="10"/>
    </row>
    <row r="1659" spans="1:1" ht="27.75" customHeight="1" x14ac:dyDescent="0.2">
      <c r="A1659" s="10"/>
    </row>
    <row r="1660" spans="1:1" ht="27.75" customHeight="1" x14ac:dyDescent="0.2">
      <c r="A1660" s="10"/>
    </row>
    <row r="1661" spans="1:1" ht="27.75" customHeight="1" x14ac:dyDescent="0.2">
      <c r="A1661" s="10"/>
    </row>
    <row r="1662" spans="1:1" ht="27.75" customHeight="1" x14ac:dyDescent="0.2">
      <c r="A1662" s="10"/>
    </row>
    <row r="1663" spans="1:1" ht="27.75" customHeight="1" x14ac:dyDescent="0.2">
      <c r="A1663" s="10"/>
    </row>
    <row r="1664" spans="1:1" ht="27.75" customHeight="1" x14ac:dyDescent="0.2">
      <c r="A1664" s="10"/>
    </row>
    <row r="1665" spans="1:1" ht="27.75" customHeight="1" x14ac:dyDescent="0.2">
      <c r="A1665" s="10"/>
    </row>
    <row r="1666" spans="1:1" ht="27.75" customHeight="1" x14ac:dyDescent="0.2">
      <c r="A1666" s="10"/>
    </row>
    <row r="1667" spans="1:1" ht="27.75" customHeight="1" x14ac:dyDescent="0.2">
      <c r="A1667" s="10"/>
    </row>
    <row r="1668" spans="1:1" ht="27.75" customHeight="1" x14ac:dyDescent="0.2">
      <c r="A1668" s="10"/>
    </row>
    <row r="1669" spans="1:1" ht="27.75" customHeight="1" x14ac:dyDescent="0.2">
      <c r="A1669" s="10"/>
    </row>
    <row r="1670" spans="1:1" ht="27.75" customHeight="1" x14ac:dyDescent="0.2">
      <c r="A1670" s="10"/>
    </row>
    <row r="1671" spans="1:1" ht="27.75" customHeight="1" x14ac:dyDescent="0.2">
      <c r="A1671" s="10"/>
    </row>
    <row r="1672" spans="1:1" ht="27.75" customHeight="1" x14ac:dyDescent="0.2">
      <c r="A1672" s="10"/>
    </row>
    <row r="1673" spans="1:1" ht="27.75" customHeight="1" x14ac:dyDescent="0.2">
      <c r="A1673" s="10"/>
    </row>
    <row r="1674" spans="1:1" ht="27.75" customHeight="1" x14ac:dyDescent="0.2">
      <c r="A1674" s="10"/>
    </row>
    <row r="1675" spans="1:1" ht="27.75" customHeight="1" x14ac:dyDescent="0.2">
      <c r="A1675" s="10"/>
    </row>
    <row r="1676" spans="1:1" ht="27.75" customHeight="1" x14ac:dyDescent="0.2">
      <c r="A1676" s="10"/>
    </row>
    <row r="1677" spans="1:1" ht="27.75" customHeight="1" x14ac:dyDescent="0.2">
      <c r="A1677" s="10"/>
    </row>
    <row r="1678" spans="1:1" ht="27.75" customHeight="1" x14ac:dyDescent="0.2">
      <c r="A1678" s="10"/>
    </row>
    <row r="1679" spans="1:1" ht="27.75" customHeight="1" x14ac:dyDescent="0.2">
      <c r="A1679" s="10"/>
    </row>
    <row r="1680" spans="1:1" ht="27.75" customHeight="1" x14ac:dyDescent="0.2">
      <c r="A1680" s="10"/>
    </row>
    <row r="1681" spans="1:1" ht="27.75" customHeight="1" x14ac:dyDescent="0.2">
      <c r="A1681" s="10"/>
    </row>
    <row r="1682" spans="1:1" ht="27.75" customHeight="1" x14ac:dyDescent="0.2">
      <c r="A1682" s="10"/>
    </row>
    <row r="1683" spans="1:1" ht="27.75" customHeight="1" x14ac:dyDescent="0.2">
      <c r="A1683" s="10"/>
    </row>
    <row r="1684" spans="1:1" ht="27.75" customHeight="1" x14ac:dyDescent="0.2">
      <c r="A1684" s="10"/>
    </row>
    <row r="1685" spans="1:1" ht="27.75" customHeight="1" x14ac:dyDescent="0.2">
      <c r="A1685" s="10"/>
    </row>
    <row r="1686" spans="1:1" ht="27.75" customHeight="1" x14ac:dyDescent="0.2">
      <c r="A1686" s="10"/>
    </row>
    <row r="1687" spans="1:1" ht="27.75" customHeight="1" x14ac:dyDescent="0.2">
      <c r="A1687" s="10"/>
    </row>
    <row r="1688" spans="1:1" ht="27.75" customHeight="1" x14ac:dyDescent="0.2">
      <c r="A1688" s="10"/>
    </row>
    <row r="1689" spans="1:1" ht="27.75" customHeight="1" x14ac:dyDescent="0.2">
      <c r="A1689" s="10"/>
    </row>
    <row r="1690" spans="1:1" ht="27.75" customHeight="1" x14ac:dyDescent="0.2">
      <c r="A1690" s="10"/>
    </row>
    <row r="1691" spans="1:1" ht="27.75" customHeight="1" x14ac:dyDescent="0.2">
      <c r="A1691" s="10"/>
    </row>
    <row r="1692" spans="1:1" ht="27.75" customHeight="1" x14ac:dyDescent="0.2">
      <c r="A1692" s="10"/>
    </row>
    <row r="1693" spans="1:1" ht="27.75" customHeight="1" x14ac:dyDescent="0.2">
      <c r="A1693" s="10"/>
    </row>
    <row r="1694" spans="1:1" ht="27.75" customHeight="1" x14ac:dyDescent="0.2">
      <c r="A1694" s="10"/>
    </row>
    <row r="1695" spans="1:1" ht="27.75" customHeight="1" x14ac:dyDescent="0.2">
      <c r="A1695" s="10"/>
    </row>
    <row r="1696" spans="1:1" ht="27.75" customHeight="1" x14ac:dyDescent="0.2">
      <c r="A1696" s="10"/>
    </row>
    <row r="1697" spans="1:1" ht="27.75" customHeight="1" x14ac:dyDescent="0.2">
      <c r="A1697" s="10"/>
    </row>
    <row r="1698" spans="1:1" ht="27.75" customHeight="1" x14ac:dyDescent="0.2">
      <c r="A1698" s="10"/>
    </row>
    <row r="1699" spans="1:1" ht="27.75" customHeight="1" x14ac:dyDescent="0.2">
      <c r="A1699" s="10"/>
    </row>
    <row r="1700" spans="1:1" ht="27.75" customHeight="1" x14ac:dyDescent="0.2">
      <c r="A1700" s="10"/>
    </row>
    <row r="1701" spans="1:1" ht="27.75" customHeight="1" x14ac:dyDescent="0.2">
      <c r="A1701" s="10"/>
    </row>
    <row r="1702" spans="1:1" ht="27.75" customHeight="1" x14ac:dyDescent="0.2">
      <c r="A1702" s="10"/>
    </row>
    <row r="1703" spans="1:1" ht="27.75" customHeight="1" x14ac:dyDescent="0.2">
      <c r="A1703" s="10"/>
    </row>
    <row r="1704" spans="1:1" ht="27.75" customHeight="1" x14ac:dyDescent="0.2">
      <c r="A1704" s="10"/>
    </row>
    <row r="1705" spans="1:1" ht="27.75" customHeight="1" x14ac:dyDescent="0.2">
      <c r="A1705" s="10"/>
    </row>
    <row r="1706" spans="1:1" ht="27.75" customHeight="1" x14ac:dyDescent="0.2">
      <c r="A1706" s="10"/>
    </row>
    <row r="1707" spans="1:1" ht="27.75" customHeight="1" x14ac:dyDescent="0.2">
      <c r="A1707" s="10"/>
    </row>
    <row r="1708" spans="1:1" ht="27.75" customHeight="1" x14ac:dyDescent="0.2">
      <c r="A1708" s="10"/>
    </row>
    <row r="1709" spans="1:1" ht="27.75" customHeight="1" x14ac:dyDescent="0.2">
      <c r="A1709" s="10"/>
    </row>
    <row r="1710" spans="1:1" ht="27.75" customHeight="1" x14ac:dyDescent="0.2">
      <c r="A1710" s="10"/>
    </row>
    <row r="1711" spans="1:1" ht="27.75" customHeight="1" x14ac:dyDescent="0.2">
      <c r="A1711" s="10"/>
    </row>
    <row r="1712" spans="1:1" ht="27.75" customHeight="1" x14ac:dyDescent="0.2">
      <c r="A1712" s="10"/>
    </row>
    <row r="1713" spans="1:1" ht="27.75" customHeight="1" x14ac:dyDescent="0.2">
      <c r="A1713" s="10"/>
    </row>
    <row r="1714" spans="1:1" ht="27.75" customHeight="1" x14ac:dyDescent="0.2">
      <c r="A1714" s="10"/>
    </row>
    <row r="1715" spans="1:1" ht="27.75" customHeight="1" x14ac:dyDescent="0.2">
      <c r="A1715" s="10"/>
    </row>
    <row r="1716" spans="1:1" ht="27.75" customHeight="1" x14ac:dyDescent="0.2">
      <c r="A1716" s="10"/>
    </row>
    <row r="1717" spans="1:1" ht="27.75" customHeight="1" x14ac:dyDescent="0.2">
      <c r="A1717" s="10"/>
    </row>
    <row r="1718" spans="1:1" ht="27.75" customHeight="1" x14ac:dyDescent="0.2">
      <c r="A1718" s="10"/>
    </row>
    <row r="1719" spans="1:1" ht="27.75" customHeight="1" x14ac:dyDescent="0.2">
      <c r="A1719" s="10"/>
    </row>
    <row r="1720" spans="1:1" ht="27.75" customHeight="1" x14ac:dyDescent="0.2">
      <c r="A1720" s="10"/>
    </row>
    <row r="1721" spans="1:1" ht="27.75" customHeight="1" x14ac:dyDescent="0.2">
      <c r="A1721" s="10"/>
    </row>
    <row r="1722" spans="1:1" ht="27.75" customHeight="1" x14ac:dyDescent="0.2">
      <c r="A1722" s="10"/>
    </row>
    <row r="1723" spans="1:1" ht="27.75" customHeight="1" x14ac:dyDescent="0.2">
      <c r="A1723" s="10"/>
    </row>
    <row r="1724" spans="1:1" ht="27.75" customHeight="1" x14ac:dyDescent="0.2">
      <c r="A1724" s="10"/>
    </row>
    <row r="1725" spans="1:1" ht="27.75" customHeight="1" x14ac:dyDescent="0.2">
      <c r="A1725" s="10"/>
    </row>
    <row r="1726" spans="1:1" ht="27.75" customHeight="1" x14ac:dyDescent="0.2">
      <c r="A1726" s="10"/>
    </row>
    <row r="1727" spans="1:1" ht="27.75" customHeight="1" x14ac:dyDescent="0.2">
      <c r="A1727" s="10"/>
    </row>
    <row r="1728" spans="1:1" ht="27.75" customHeight="1" x14ac:dyDescent="0.2">
      <c r="A1728" s="10"/>
    </row>
    <row r="1729" spans="1:1" ht="27.75" customHeight="1" x14ac:dyDescent="0.2">
      <c r="A1729" s="10"/>
    </row>
    <row r="1730" spans="1:1" ht="27.75" customHeight="1" x14ac:dyDescent="0.2">
      <c r="A1730" s="10"/>
    </row>
    <row r="1731" spans="1:1" ht="27.75" customHeight="1" x14ac:dyDescent="0.2">
      <c r="A1731" s="10"/>
    </row>
    <row r="1732" spans="1:1" ht="27.75" customHeight="1" x14ac:dyDescent="0.2">
      <c r="A1732" s="10"/>
    </row>
    <row r="1733" spans="1:1" ht="27.75" customHeight="1" x14ac:dyDescent="0.2">
      <c r="A1733" s="10"/>
    </row>
    <row r="1734" spans="1:1" ht="27.75" customHeight="1" x14ac:dyDescent="0.2">
      <c r="A1734" s="10"/>
    </row>
    <row r="1735" spans="1:1" ht="27.75" customHeight="1" x14ac:dyDescent="0.2">
      <c r="A1735" s="10"/>
    </row>
    <row r="1736" spans="1:1" ht="27.75" customHeight="1" x14ac:dyDescent="0.2">
      <c r="A1736" s="10"/>
    </row>
    <row r="1737" spans="1:1" ht="27.75" customHeight="1" x14ac:dyDescent="0.2">
      <c r="A1737" s="10"/>
    </row>
    <row r="1738" spans="1:1" ht="27.75" customHeight="1" x14ac:dyDescent="0.2">
      <c r="A1738" s="10"/>
    </row>
    <row r="1739" spans="1:1" ht="27.75" customHeight="1" x14ac:dyDescent="0.2">
      <c r="A1739" s="10"/>
    </row>
    <row r="1740" spans="1:1" ht="27.75" customHeight="1" x14ac:dyDescent="0.2">
      <c r="A1740" s="10"/>
    </row>
    <row r="1741" spans="1:1" ht="27.75" customHeight="1" x14ac:dyDescent="0.2">
      <c r="A1741" s="10"/>
    </row>
    <row r="1742" spans="1:1" ht="27.75" customHeight="1" x14ac:dyDescent="0.2">
      <c r="A1742" s="10"/>
    </row>
    <row r="1743" spans="1:1" ht="27.75" customHeight="1" x14ac:dyDescent="0.2">
      <c r="A1743" s="10"/>
    </row>
    <row r="1744" spans="1:1" ht="27.75" customHeight="1" x14ac:dyDescent="0.2">
      <c r="A1744" s="10"/>
    </row>
    <row r="1745" spans="1:1" ht="27.75" customHeight="1" x14ac:dyDescent="0.2">
      <c r="A1745" s="10"/>
    </row>
    <row r="1746" spans="1:1" ht="27.75" customHeight="1" x14ac:dyDescent="0.2">
      <c r="A1746" s="10"/>
    </row>
    <row r="1747" spans="1:1" ht="27.75" customHeight="1" x14ac:dyDescent="0.2">
      <c r="A1747" s="10"/>
    </row>
    <row r="1748" spans="1:1" ht="27.75" customHeight="1" x14ac:dyDescent="0.2">
      <c r="A1748" s="10"/>
    </row>
    <row r="1749" spans="1:1" ht="27.75" customHeight="1" x14ac:dyDescent="0.2">
      <c r="A1749" s="10"/>
    </row>
    <row r="1750" spans="1:1" ht="27.75" customHeight="1" x14ac:dyDescent="0.2">
      <c r="A1750" s="10"/>
    </row>
    <row r="1751" spans="1:1" ht="27.75" customHeight="1" x14ac:dyDescent="0.2">
      <c r="A1751" s="10"/>
    </row>
    <row r="1752" spans="1:1" ht="27.75" customHeight="1" x14ac:dyDescent="0.2">
      <c r="A1752" s="10"/>
    </row>
    <row r="1753" spans="1:1" ht="27.75" customHeight="1" x14ac:dyDescent="0.2">
      <c r="A1753" s="10"/>
    </row>
    <row r="1754" spans="1:1" ht="27.75" customHeight="1" x14ac:dyDescent="0.2">
      <c r="A1754" s="10"/>
    </row>
    <row r="1755" spans="1:1" ht="27.75" customHeight="1" x14ac:dyDescent="0.2">
      <c r="A1755" s="10"/>
    </row>
    <row r="1756" spans="1:1" ht="27.75" customHeight="1" x14ac:dyDescent="0.2">
      <c r="A1756" s="10"/>
    </row>
    <row r="1757" spans="1:1" ht="27.75" customHeight="1" x14ac:dyDescent="0.2">
      <c r="A1757" s="10"/>
    </row>
    <row r="1758" spans="1:1" ht="27.75" customHeight="1" x14ac:dyDescent="0.2">
      <c r="A1758" s="10"/>
    </row>
    <row r="1759" spans="1:1" ht="27.75" customHeight="1" x14ac:dyDescent="0.2">
      <c r="A1759" s="10"/>
    </row>
    <row r="1760" spans="1:1" ht="27.75" customHeight="1" x14ac:dyDescent="0.2">
      <c r="A1760" s="10"/>
    </row>
    <row r="1761" spans="1:1" ht="27.75" customHeight="1" x14ac:dyDescent="0.2">
      <c r="A1761" s="10"/>
    </row>
    <row r="1762" spans="1:1" ht="27.75" customHeight="1" x14ac:dyDescent="0.2">
      <c r="A1762" s="10"/>
    </row>
    <row r="1763" spans="1:1" ht="27.75" customHeight="1" x14ac:dyDescent="0.2">
      <c r="A1763" s="10"/>
    </row>
    <row r="1764" spans="1:1" ht="27.75" customHeight="1" x14ac:dyDescent="0.2">
      <c r="A1764" s="10"/>
    </row>
    <row r="1765" spans="1:1" ht="27.75" customHeight="1" x14ac:dyDescent="0.2">
      <c r="A1765" s="10"/>
    </row>
    <row r="1766" spans="1:1" ht="27.75" customHeight="1" x14ac:dyDescent="0.2">
      <c r="A1766" s="10"/>
    </row>
    <row r="1767" spans="1:1" ht="27.75" customHeight="1" x14ac:dyDescent="0.2">
      <c r="A1767" s="10"/>
    </row>
    <row r="1768" spans="1:1" ht="27.75" customHeight="1" x14ac:dyDescent="0.2">
      <c r="A1768" s="10"/>
    </row>
    <row r="1769" spans="1:1" ht="27.75" customHeight="1" x14ac:dyDescent="0.2">
      <c r="A1769" s="10"/>
    </row>
    <row r="1770" spans="1:1" ht="27.75" customHeight="1" x14ac:dyDescent="0.2">
      <c r="A1770" s="10"/>
    </row>
    <row r="1771" spans="1:1" ht="27.75" customHeight="1" x14ac:dyDescent="0.2">
      <c r="A1771" s="10"/>
    </row>
    <row r="1772" spans="1:1" ht="27.75" customHeight="1" x14ac:dyDescent="0.2">
      <c r="A1772" s="10"/>
    </row>
    <row r="1773" spans="1:1" ht="27.75" customHeight="1" x14ac:dyDescent="0.2">
      <c r="A1773" s="10"/>
    </row>
    <row r="1774" spans="1:1" ht="27.75" customHeight="1" x14ac:dyDescent="0.2">
      <c r="A1774" s="10"/>
    </row>
    <row r="1775" spans="1:1" ht="27.75" customHeight="1" x14ac:dyDescent="0.2">
      <c r="A1775" s="10"/>
    </row>
    <row r="1776" spans="1:1" ht="27.75" customHeight="1" x14ac:dyDescent="0.2">
      <c r="A1776" s="10"/>
    </row>
    <row r="1777" spans="1:1" ht="27.75" customHeight="1" x14ac:dyDescent="0.2">
      <c r="A1777" s="10"/>
    </row>
    <row r="1778" spans="1:1" ht="27.75" customHeight="1" x14ac:dyDescent="0.2">
      <c r="A1778" s="10"/>
    </row>
    <row r="1779" spans="1:1" ht="27.75" customHeight="1" x14ac:dyDescent="0.2">
      <c r="A1779" s="10"/>
    </row>
    <row r="1780" spans="1:1" ht="27.75" customHeight="1" x14ac:dyDescent="0.2">
      <c r="A1780" s="10"/>
    </row>
    <row r="1781" spans="1:1" ht="27.75" customHeight="1" x14ac:dyDescent="0.2">
      <c r="A1781" s="10"/>
    </row>
    <row r="1782" spans="1:1" ht="27.75" customHeight="1" x14ac:dyDescent="0.2">
      <c r="A1782" s="10"/>
    </row>
    <row r="1783" spans="1:1" ht="27.75" customHeight="1" x14ac:dyDescent="0.2">
      <c r="A1783" s="10"/>
    </row>
    <row r="1784" spans="1:1" ht="27.75" customHeight="1" x14ac:dyDescent="0.2">
      <c r="A1784" s="10"/>
    </row>
    <row r="1785" spans="1:1" ht="27.75" customHeight="1" x14ac:dyDescent="0.2">
      <c r="A1785" s="10"/>
    </row>
    <row r="1786" spans="1:1" ht="27.75" customHeight="1" x14ac:dyDescent="0.2">
      <c r="A1786" s="10"/>
    </row>
    <row r="1787" spans="1:1" ht="27.75" customHeight="1" x14ac:dyDescent="0.2">
      <c r="A1787" s="10"/>
    </row>
    <row r="1788" spans="1:1" ht="27.75" customHeight="1" x14ac:dyDescent="0.2">
      <c r="A1788" s="10"/>
    </row>
    <row r="1789" spans="1:1" ht="27.75" customHeight="1" x14ac:dyDescent="0.2">
      <c r="A1789" s="10"/>
    </row>
    <row r="1790" spans="1:1" ht="27.75" customHeight="1" x14ac:dyDescent="0.2">
      <c r="A1790" s="10"/>
    </row>
    <row r="1791" spans="1:1" ht="27.75" customHeight="1" x14ac:dyDescent="0.2">
      <c r="A1791" s="10"/>
    </row>
    <row r="1792" spans="1:1" ht="27.75" customHeight="1" x14ac:dyDescent="0.2">
      <c r="A1792" s="10"/>
    </row>
    <row r="1793" spans="1:1" ht="27.75" customHeight="1" x14ac:dyDescent="0.2">
      <c r="A1793" s="10"/>
    </row>
    <row r="1794" spans="1:1" ht="27.75" customHeight="1" x14ac:dyDescent="0.2">
      <c r="A1794" s="10"/>
    </row>
    <row r="1795" spans="1:1" ht="27.75" customHeight="1" x14ac:dyDescent="0.2">
      <c r="A1795" s="10"/>
    </row>
    <row r="1796" spans="1:1" ht="27.75" customHeight="1" x14ac:dyDescent="0.2">
      <c r="A1796" s="10"/>
    </row>
    <row r="1797" spans="1:1" ht="27.75" customHeight="1" x14ac:dyDescent="0.2">
      <c r="A1797" s="10"/>
    </row>
    <row r="1798" spans="1:1" ht="27.75" customHeight="1" x14ac:dyDescent="0.2">
      <c r="A1798" s="10"/>
    </row>
    <row r="1799" spans="1:1" ht="27.75" customHeight="1" x14ac:dyDescent="0.2">
      <c r="A1799" s="10"/>
    </row>
    <row r="1800" spans="1:1" ht="27.75" customHeight="1" x14ac:dyDescent="0.2">
      <c r="A1800" s="10"/>
    </row>
    <row r="1801" spans="1:1" ht="27.75" customHeight="1" x14ac:dyDescent="0.2">
      <c r="A1801" s="10"/>
    </row>
    <row r="1802" spans="1:1" ht="27.75" customHeight="1" x14ac:dyDescent="0.2">
      <c r="A1802" s="10"/>
    </row>
    <row r="1803" spans="1:1" ht="27.75" customHeight="1" x14ac:dyDescent="0.2">
      <c r="A1803" s="10"/>
    </row>
    <row r="1804" spans="1:1" ht="27.75" customHeight="1" x14ac:dyDescent="0.2">
      <c r="A1804" s="10"/>
    </row>
    <row r="1805" spans="1:1" ht="27.75" customHeight="1" x14ac:dyDescent="0.2">
      <c r="A1805" s="10"/>
    </row>
    <row r="1806" spans="1:1" ht="27.75" customHeight="1" x14ac:dyDescent="0.2">
      <c r="A1806" s="10"/>
    </row>
    <row r="1807" spans="1:1" ht="27.75" customHeight="1" x14ac:dyDescent="0.2">
      <c r="A1807" s="10"/>
    </row>
    <row r="1808" spans="1:1" ht="27.75" customHeight="1" x14ac:dyDescent="0.2">
      <c r="A1808" s="10"/>
    </row>
    <row r="1809" spans="1:1" ht="27.75" customHeight="1" x14ac:dyDescent="0.2">
      <c r="A1809" s="10"/>
    </row>
    <row r="1810" spans="1:1" ht="27.75" customHeight="1" x14ac:dyDescent="0.2">
      <c r="A1810" s="10"/>
    </row>
    <row r="1811" spans="1:1" ht="27.75" customHeight="1" x14ac:dyDescent="0.2">
      <c r="A1811" s="10"/>
    </row>
    <row r="1812" spans="1:1" ht="27.75" customHeight="1" x14ac:dyDescent="0.2">
      <c r="A1812" s="10"/>
    </row>
    <row r="1813" spans="1:1" ht="27.75" customHeight="1" x14ac:dyDescent="0.2">
      <c r="A1813" s="10"/>
    </row>
    <row r="1814" spans="1:1" ht="27.75" customHeight="1" x14ac:dyDescent="0.2">
      <c r="A1814" s="10"/>
    </row>
    <row r="1815" spans="1:1" ht="27.75" customHeight="1" x14ac:dyDescent="0.2">
      <c r="A1815" s="10"/>
    </row>
    <row r="1816" spans="1:1" ht="27.75" customHeight="1" x14ac:dyDescent="0.2">
      <c r="A1816" s="10"/>
    </row>
    <row r="1817" spans="1:1" ht="27.75" customHeight="1" x14ac:dyDescent="0.2">
      <c r="A1817" s="10"/>
    </row>
    <row r="1818" spans="1:1" ht="27.75" customHeight="1" x14ac:dyDescent="0.2">
      <c r="A1818" s="10"/>
    </row>
    <row r="1819" spans="1:1" ht="27.75" customHeight="1" x14ac:dyDescent="0.2">
      <c r="A1819" s="10"/>
    </row>
    <row r="1820" spans="1:1" ht="27.75" customHeight="1" x14ac:dyDescent="0.2">
      <c r="A1820" s="10"/>
    </row>
    <row r="1821" spans="1:1" ht="27.75" customHeight="1" x14ac:dyDescent="0.2">
      <c r="A1821" s="10"/>
    </row>
    <row r="1822" spans="1:1" ht="27.75" customHeight="1" x14ac:dyDescent="0.2">
      <c r="A1822" s="10"/>
    </row>
    <row r="1823" spans="1:1" ht="27.75" customHeight="1" x14ac:dyDescent="0.2">
      <c r="A1823" s="10"/>
    </row>
    <row r="1824" spans="1:1" ht="27.75" customHeight="1" x14ac:dyDescent="0.2">
      <c r="A1824" s="10"/>
    </row>
    <row r="1825" spans="1:1" ht="27.75" customHeight="1" x14ac:dyDescent="0.2">
      <c r="A1825" s="10"/>
    </row>
    <row r="1826" spans="1:1" ht="27.75" customHeight="1" x14ac:dyDescent="0.2">
      <c r="A1826" s="10"/>
    </row>
    <row r="1827" spans="1:1" ht="27.75" customHeight="1" x14ac:dyDescent="0.2">
      <c r="A1827" s="10"/>
    </row>
    <row r="1828" spans="1:1" ht="27.75" customHeight="1" x14ac:dyDescent="0.2">
      <c r="A1828" s="10"/>
    </row>
    <row r="1829" spans="1:1" ht="27.75" customHeight="1" x14ac:dyDescent="0.2">
      <c r="A1829" s="10"/>
    </row>
    <row r="1830" spans="1:1" ht="27.75" customHeight="1" x14ac:dyDescent="0.2">
      <c r="A1830" s="10"/>
    </row>
    <row r="1831" spans="1:1" ht="27.75" customHeight="1" x14ac:dyDescent="0.2">
      <c r="A1831" s="10"/>
    </row>
    <row r="1832" spans="1:1" ht="27.75" customHeight="1" x14ac:dyDescent="0.2">
      <c r="A1832" s="10"/>
    </row>
    <row r="1833" spans="1:1" ht="27.75" customHeight="1" x14ac:dyDescent="0.2">
      <c r="A1833" s="10"/>
    </row>
    <row r="1834" spans="1:1" ht="27.75" customHeight="1" x14ac:dyDescent="0.2">
      <c r="A1834" s="10"/>
    </row>
    <row r="1835" spans="1:1" ht="27.75" customHeight="1" x14ac:dyDescent="0.2">
      <c r="A1835" s="10"/>
    </row>
    <row r="1836" spans="1:1" ht="27.75" customHeight="1" x14ac:dyDescent="0.2">
      <c r="A1836" s="10"/>
    </row>
    <row r="1837" spans="1:1" ht="27.75" customHeight="1" x14ac:dyDescent="0.2">
      <c r="A1837" s="10"/>
    </row>
    <row r="1838" spans="1:1" ht="27.75" customHeight="1" x14ac:dyDescent="0.2">
      <c r="A1838" s="10"/>
    </row>
    <row r="1839" spans="1:1" ht="27.75" customHeight="1" x14ac:dyDescent="0.2">
      <c r="A1839" s="10"/>
    </row>
    <row r="1840" spans="1:1" ht="27.75" customHeight="1" x14ac:dyDescent="0.2">
      <c r="A1840" s="10"/>
    </row>
    <row r="1841" spans="1:1" ht="27.75" customHeight="1" x14ac:dyDescent="0.2">
      <c r="A1841" s="10"/>
    </row>
    <row r="1842" spans="1:1" ht="27.75" customHeight="1" x14ac:dyDescent="0.2">
      <c r="A1842" s="10"/>
    </row>
    <row r="1843" spans="1:1" ht="27.75" customHeight="1" x14ac:dyDescent="0.2">
      <c r="A1843" s="10"/>
    </row>
    <row r="1844" spans="1:1" ht="27.75" customHeight="1" x14ac:dyDescent="0.2">
      <c r="A1844" s="10"/>
    </row>
    <row r="1845" spans="1:1" ht="27.75" customHeight="1" x14ac:dyDescent="0.2">
      <c r="A1845" s="10"/>
    </row>
    <row r="1846" spans="1:1" ht="27.75" customHeight="1" x14ac:dyDescent="0.2">
      <c r="A1846" s="10"/>
    </row>
    <row r="1847" spans="1:1" ht="27.75" customHeight="1" x14ac:dyDescent="0.2">
      <c r="A1847" s="10"/>
    </row>
    <row r="1848" spans="1:1" ht="27.75" customHeight="1" x14ac:dyDescent="0.2">
      <c r="A1848" s="10"/>
    </row>
    <row r="1849" spans="1:1" ht="27.75" customHeight="1" x14ac:dyDescent="0.2">
      <c r="A1849" s="10"/>
    </row>
    <row r="1850" spans="1:1" ht="27.75" customHeight="1" x14ac:dyDescent="0.2">
      <c r="A1850" s="10"/>
    </row>
    <row r="1851" spans="1:1" ht="27.75" customHeight="1" x14ac:dyDescent="0.2">
      <c r="A1851" s="10"/>
    </row>
    <row r="1852" spans="1:1" ht="27.75" customHeight="1" x14ac:dyDescent="0.2">
      <c r="A1852" s="10"/>
    </row>
    <row r="1853" spans="1:1" ht="27.75" customHeight="1" x14ac:dyDescent="0.2">
      <c r="A1853" s="10"/>
    </row>
    <row r="1854" spans="1:1" ht="27.75" customHeight="1" x14ac:dyDescent="0.2">
      <c r="A1854" s="10"/>
    </row>
    <row r="1855" spans="1:1" ht="27.75" customHeight="1" x14ac:dyDescent="0.2">
      <c r="A1855" s="10"/>
    </row>
    <row r="1856" spans="1:1" ht="27.75" customHeight="1" x14ac:dyDescent="0.2">
      <c r="A1856" s="10"/>
    </row>
    <row r="1857" spans="1:1" ht="27.75" customHeight="1" x14ac:dyDescent="0.2">
      <c r="A1857" s="10"/>
    </row>
    <row r="1858" spans="1:1" ht="27.75" customHeight="1" x14ac:dyDescent="0.2">
      <c r="A1858" s="10"/>
    </row>
    <row r="1859" spans="1:1" ht="27.75" customHeight="1" x14ac:dyDescent="0.2">
      <c r="A1859" s="10"/>
    </row>
    <row r="1860" spans="1:1" ht="27.75" customHeight="1" x14ac:dyDescent="0.2">
      <c r="A1860" s="10"/>
    </row>
    <row r="1861" spans="1:1" ht="27.75" customHeight="1" x14ac:dyDescent="0.2">
      <c r="A1861" s="10"/>
    </row>
    <row r="1862" spans="1:1" ht="27.75" customHeight="1" x14ac:dyDescent="0.2">
      <c r="A1862" s="10"/>
    </row>
    <row r="1863" spans="1:1" ht="27.75" customHeight="1" x14ac:dyDescent="0.2">
      <c r="A1863" s="10"/>
    </row>
    <row r="1864" spans="1:1" ht="27.75" customHeight="1" x14ac:dyDescent="0.2">
      <c r="A1864" s="10"/>
    </row>
    <row r="1865" spans="1:1" ht="27.75" customHeight="1" x14ac:dyDescent="0.2">
      <c r="A1865" s="10"/>
    </row>
    <row r="1866" spans="1:1" ht="27.75" customHeight="1" x14ac:dyDescent="0.2">
      <c r="A1866" s="10"/>
    </row>
    <row r="1867" spans="1:1" ht="27.75" customHeight="1" x14ac:dyDescent="0.2">
      <c r="A1867" s="10"/>
    </row>
    <row r="1868" spans="1:1" ht="27.75" customHeight="1" x14ac:dyDescent="0.2">
      <c r="A1868" s="10"/>
    </row>
    <row r="1869" spans="1:1" ht="27.75" customHeight="1" x14ac:dyDescent="0.2">
      <c r="A1869" s="10"/>
    </row>
    <row r="1870" spans="1:1" ht="27.75" customHeight="1" x14ac:dyDescent="0.2">
      <c r="A1870" s="10"/>
    </row>
    <row r="1871" spans="1:1" ht="27.75" customHeight="1" x14ac:dyDescent="0.2">
      <c r="A1871" s="10"/>
    </row>
    <row r="1872" spans="1:1" ht="27.75" customHeight="1" x14ac:dyDescent="0.2">
      <c r="A1872" s="10"/>
    </row>
    <row r="1873" spans="1:1" ht="27.75" customHeight="1" x14ac:dyDescent="0.2">
      <c r="A1873" s="10"/>
    </row>
    <row r="1874" spans="1:1" ht="27.75" customHeight="1" x14ac:dyDescent="0.2">
      <c r="A1874" s="10"/>
    </row>
    <row r="1875" spans="1:1" ht="27.75" customHeight="1" x14ac:dyDescent="0.2">
      <c r="A1875" s="10"/>
    </row>
    <row r="1876" spans="1:1" ht="27.75" customHeight="1" x14ac:dyDescent="0.2">
      <c r="A1876" s="10"/>
    </row>
    <row r="1877" spans="1:1" ht="27.75" customHeight="1" x14ac:dyDescent="0.2">
      <c r="A1877" s="10"/>
    </row>
    <row r="1878" spans="1:1" ht="27.75" customHeight="1" x14ac:dyDescent="0.2">
      <c r="A1878" s="10"/>
    </row>
    <row r="1879" spans="1:1" ht="27.75" customHeight="1" x14ac:dyDescent="0.2">
      <c r="A1879" s="10"/>
    </row>
    <row r="1880" spans="1:1" ht="27.75" customHeight="1" x14ac:dyDescent="0.2">
      <c r="A1880" s="10"/>
    </row>
    <row r="1881" spans="1:1" ht="27.75" customHeight="1" x14ac:dyDescent="0.2">
      <c r="A1881" s="10"/>
    </row>
    <row r="1882" spans="1:1" ht="27.75" customHeight="1" x14ac:dyDescent="0.2">
      <c r="A1882" s="10"/>
    </row>
    <row r="1883" spans="1:1" ht="27.75" customHeight="1" x14ac:dyDescent="0.2">
      <c r="A1883" s="10"/>
    </row>
    <row r="1884" spans="1:1" ht="27.75" customHeight="1" x14ac:dyDescent="0.2">
      <c r="A1884" s="10"/>
    </row>
    <row r="1885" spans="1:1" ht="27.75" customHeight="1" x14ac:dyDescent="0.2">
      <c r="A1885" s="10"/>
    </row>
    <row r="1886" spans="1:1" ht="27.75" customHeight="1" x14ac:dyDescent="0.2">
      <c r="A1886" s="10"/>
    </row>
    <row r="1887" spans="1:1" ht="27.75" customHeight="1" x14ac:dyDescent="0.2">
      <c r="A1887" s="10"/>
    </row>
    <row r="1888" spans="1:1" ht="27.75" customHeight="1" x14ac:dyDescent="0.2">
      <c r="A1888" s="10"/>
    </row>
    <row r="1889" spans="1:1" ht="27.75" customHeight="1" x14ac:dyDescent="0.2">
      <c r="A1889" s="10"/>
    </row>
    <row r="1890" spans="1:1" ht="27.75" customHeight="1" x14ac:dyDescent="0.2">
      <c r="A1890" s="10"/>
    </row>
    <row r="1891" spans="1:1" ht="27.75" customHeight="1" x14ac:dyDescent="0.2">
      <c r="A1891" s="10"/>
    </row>
    <row r="1892" spans="1:1" ht="27.75" customHeight="1" x14ac:dyDescent="0.2">
      <c r="A1892" s="10"/>
    </row>
    <row r="1893" spans="1:1" ht="27.75" customHeight="1" x14ac:dyDescent="0.2">
      <c r="A1893" s="10"/>
    </row>
    <row r="1894" spans="1:1" ht="27.75" customHeight="1" x14ac:dyDescent="0.2">
      <c r="A1894" s="10"/>
    </row>
    <row r="1895" spans="1:1" ht="27.75" customHeight="1" x14ac:dyDescent="0.2">
      <c r="A1895" s="10"/>
    </row>
    <row r="1896" spans="1:1" ht="27.75" customHeight="1" x14ac:dyDescent="0.2">
      <c r="A1896" s="10"/>
    </row>
    <row r="1897" spans="1:1" ht="27.75" customHeight="1" x14ac:dyDescent="0.2">
      <c r="A1897" s="10"/>
    </row>
    <row r="1898" spans="1:1" ht="27.75" customHeight="1" x14ac:dyDescent="0.2">
      <c r="A1898" s="10"/>
    </row>
    <row r="1899" spans="1:1" ht="27.75" customHeight="1" x14ac:dyDescent="0.2">
      <c r="A1899" s="10"/>
    </row>
    <row r="1900" spans="1:1" ht="27.75" customHeight="1" x14ac:dyDescent="0.2">
      <c r="A1900" s="10"/>
    </row>
    <row r="1901" spans="1:1" ht="27.75" customHeight="1" x14ac:dyDescent="0.2">
      <c r="A1901" s="10"/>
    </row>
    <row r="1902" spans="1:1" ht="27.75" customHeight="1" x14ac:dyDescent="0.2">
      <c r="A1902" s="10"/>
    </row>
    <row r="1903" spans="1:1" ht="27.75" customHeight="1" x14ac:dyDescent="0.2">
      <c r="A1903" s="10"/>
    </row>
    <row r="1904" spans="1:1" ht="27.75" customHeight="1" x14ac:dyDescent="0.2">
      <c r="A1904" s="10"/>
    </row>
    <row r="1905" spans="1:1" ht="27.75" customHeight="1" x14ac:dyDescent="0.2">
      <c r="A1905" s="10"/>
    </row>
    <row r="1906" spans="1:1" ht="27.75" customHeight="1" x14ac:dyDescent="0.2">
      <c r="A1906" s="10"/>
    </row>
    <row r="1907" spans="1:1" ht="27.75" customHeight="1" x14ac:dyDescent="0.2">
      <c r="A1907" s="10"/>
    </row>
    <row r="1908" spans="1:1" ht="27.75" customHeight="1" x14ac:dyDescent="0.2">
      <c r="A1908" s="10"/>
    </row>
    <row r="1909" spans="1:1" ht="27.75" customHeight="1" x14ac:dyDescent="0.2">
      <c r="A1909" s="10"/>
    </row>
    <row r="1910" spans="1:1" ht="27.75" customHeight="1" x14ac:dyDescent="0.2">
      <c r="A1910" s="10"/>
    </row>
    <row r="1911" spans="1:1" ht="27.75" customHeight="1" x14ac:dyDescent="0.2">
      <c r="A1911" s="10"/>
    </row>
    <row r="1912" spans="1:1" ht="27.75" customHeight="1" x14ac:dyDescent="0.2">
      <c r="A1912" s="10"/>
    </row>
    <row r="1913" spans="1:1" ht="27.75" customHeight="1" x14ac:dyDescent="0.2">
      <c r="A1913" s="10"/>
    </row>
    <row r="1914" spans="1:1" ht="27.75" customHeight="1" x14ac:dyDescent="0.2">
      <c r="A1914" s="10"/>
    </row>
    <row r="1915" spans="1:1" ht="27.75" customHeight="1" x14ac:dyDescent="0.2">
      <c r="A1915" s="10"/>
    </row>
    <row r="1916" spans="1:1" ht="27.75" customHeight="1" x14ac:dyDescent="0.2">
      <c r="A1916" s="10"/>
    </row>
    <row r="1917" spans="1:1" ht="27.75" customHeight="1" x14ac:dyDescent="0.2">
      <c r="A1917" s="10"/>
    </row>
    <row r="1918" spans="1:1" ht="27.75" customHeight="1" x14ac:dyDescent="0.2">
      <c r="A1918" s="10"/>
    </row>
    <row r="1919" spans="1:1" ht="27.75" customHeight="1" x14ac:dyDescent="0.2">
      <c r="A1919" s="10"/>
    </row>
    <row r="1920" spans="1:1" ht="27.75" customHeight="1" x14ac:dyDescent="0.2">
      <c r="A1920" s="10"/>
    </row>
    <row r="1921" spans="1:1" ht="27.75" customHeight="1" x14ac:dyDescent="0.2">
      <c r="A1921" s="10"/>
    </row>
    <row r="1922" spans="1:1" ht="27.75" customHeight="1" x14ac:dyDescent="0.2">
      <c r="A1922" s="10"/>
    </row>
    <row r="1923" spans="1:1" ht="27.75" customHeight="1" x14ac:dyDescent="0.2">
      <c r="A1923" s="10"/>
    </row>
    <row r="1924" spans="1:1" ht="27.75" customHeight="1" x14ac:dyDescent="0.2">
      <c r="A1924" s="10"/>
    </row>
    <row r="1925" spans="1:1" ht="27.75" customHeight="1" x14ac:dyDescent="0.2">
      <c r="A1925" s="10"/>
    </row>
    <row r="1926" spans="1:1" ht="27.75" customHeight="1" x14ac:dyDescent="0.2">
      <c r="A1926" s="10"/>
    </row>
    <row r="1927" spans="1:1" ht="27.75" customHeight="1" x14ac:dyDescent="0.2">
      <c r="A1927" s="10"/>
    </row>
    <row r="1928" spans="1:1" ht="27.75" customHeight="1" x14ac:dyDescent="0.2">
      <c r="A1928" s="10"/>
    </row>
    <row r="1929" spans="1:1" ht="27.75" customHeight="1" x14ac:dyDescent="0.2">
      <c r="A1929" s="10"/>
    </row>
    <row r="1930" spans="1:1" ht="27.75" customHeight="1" x14ac:dyDescent="0.2">
      <c r="A1930" s="10"/>
    </row>
    <row r="1931" spans="1:1" ht="27.75" customHeight="1" x14ac:dyDescent="0.2">
      <c r="A1931" s="10"/>
    </row>
    <row r="1932" spans="1:1" ht="27.75" customHeight="1" x14ac:dyDescent="0.2">
      <c r="A1932" s="10"/>
    </row>
    <row r="1933" spans="1:1" ht="27.75" customHeight="1" x14ac:dyDescent="0.2">
      <c r="A1933" s="10"/>
    </row>
    <row r="1934" spans="1:1" ht="27.75" customHeight="1" x14ac:dyDescent="0.2">
      <c r="A1934" s="10"/>
    </row>
    <row r="1935" spans="1:1" ht="27.75" customHeight="1" x14ac:dyDescent="0.2">
      <c r="A1935" s="10"/>
    </row>
    <row r="1936" spans="1:1" ht="27.75" customHeight="1" x14ac:dyDescent="0.2">
      <c r="A1936" s="10"/>
    </row>
    <row r="1937" spans="1:1" ht="27.75" customHeight="1" x14ac:dyDescent="0.2">
      <c r="A1937" s="10"/>
    </row>
    <row r="1938" spans="1:1" ht="27.75" customHeight="1" x14ac:dyDescent="0.2">
      <c r="A1938" s="10"/>
    </row>
    <row r="1939" spans="1:1" ht="27.75" customHeight="1" x14ac:dyDescent="0.2">
      <c r="A1939" s="10"/>
    </row>
    <row r="1940" spans="1:1" ht="27.75" customHeight="1" x14ac:dyDescent="0.2">
      <c r="A1940" s="10"/>
    </row>
    <row r="1941" spans="1:1" ht="27.75" customHeight="1" x14ac:dyDescent="0.2">
      <c r="A1941" s="10"/>
    </row>
    <row r="1942" spans="1:1" ht="27.75" customHeight="1" x14ac:dyDescent="0.2">
      <c r="A1942" s="10"/>
    </row>
    <row r="1943" spans="1:1" ht="27.75" customHeight="1" x14ac:dyDescent="0.2">
      <c r="A1943" s="10"/>
    </row>
    <row r="1944" spans="1:1" ht="27.75" customHeight="1" x14ac:dyDescent="0.2">
      <c r="A1944" s="10"/>
    </row>
    <row r="1945" spans="1:1" ht="27.75" customHeight="1" x14ac:dyDescent="0.2">
      <c r="A1945" s="10"/>
    </row>
    <row r="1946" spans="1:1" ht="27.75" customHeight="1" x14ac:dyDescent="0.2">
      <c r="A1946" s="10"/>
    </row>
    <row r="1947" spans="1:1" ht="27.75" customHeight="1" x14ac:dyDescent="0.2">
      <c r="A1947" s="10"/>
    </row>
    <row r="1948" spans="1:1" ht="27.75" customHeight="1" x14ac:dyDescent="0.2">
      <c r="A1948" s="10"/>
    </row>
    <row r="1949" spans="1:1" ht="27.75" customHeight="1" x14ac:dyDescent="0.2">
      <c r="A1949" s="10"/>
    </row>
    <row r="1950" spans="1:1" ht="27.75" customHeight="1" x14ac:dyDescent="0.2">
      <c r="A1950" s="10"/>
    </row>
    <row r="1951" spans="1:1" ht="27.75" customHeight="1" x14ac:dyDescent="0.2">
      <c r="A1951" s="10"/>
    </row>
    <row r="1952" spans="1:1" ht="27.75" customHeight="1" x14ac:dyDescent="0.2">
      <c r="A1952" s="10"/>
    </row>
    <row r="1953" spans="1:1" ht="27.75" customHeight="1" x14ac:dyDescent="0.2">
      <c r="A1953" s="10"/>
    </row>
    <row r="1954" spans="1:1" ht="27.75" customHeight="1" x14ac:dyDescent="0.2">
      <c r="A1954" s="10"/>
    </row>
    <row r="1955" spans="1:1" ht="27.75" customHeight="1" x14ac:dyDescent="0.2">
      <c r="A1955" s="10"/>
    </row>
    <row r="1956" spans="1:1" ht="27.75" customHeight="1" x14ac:dyDescent="0.2">
      <c r="A1956" s="10"/>
    </row>
    <row r="1957" spans="1:1" ht="27.75" customHeight="1" x14ac:dyDescent="0.2">
      <c r="A1957" s="10"/>
    </row>
    <row r="1958" spans="1:1" ht="27.75" customHeight="1" x14ac:dyDescent="0.2">
      <c r="A1958" s="10"/>
    </row>
    <row r="1959" spans="1:1" ht="27.75" customHeight="1" x14ac:dyDescent="0.2">
      <c r="A1959" s="10"/>
    </row>
    <row r="1960" spans="1:1" ht="27.75" customHeight="1" x14ac:dyDescent="0.2">
      <c r="A1960" s="10"/>
    </row>
    <row r="1961" spans="1:1" ht="27.75" customHeight="1" x14ac:dyDescent="0.2">
      <c r="A1961" s="10"/>
    </row>
    <row r="1962" spans="1:1" ht="27.75" customHeight="1" x14ac:dyDescent="0.2">
      <c r="A1962" s="10"/>
    </row>
    <row r="1963" spans="1:1" ht="27.75" customHeight="1" x14ac:dyDescent="0.2">
      <c r="A1963" s="10"/>
    </row>
    <row r="1964" spans="1:1" ht="27.75" customHeight="1" x14ac:dyDescent="0.2">
      <c r="A1964" s="10"/>
    </row>
    <row r="1965" spans="1:1" ht="27.75" customHeight="1" x14ac:dyDescent="0.2">
      <c r="A1965" s="10"/>
    </row>
    <row r="1966" spans="1:1" ht="27.75" customHeight="1" x14ac:dyDescent="0.2">
      <c r="A1966" s="10"/>
    </row>
    <row r="1967" spans="1:1" ht="27.75" customHeight="1" x14ac:dyDescent="0.2">
      <c r="A1967" s="10"/>
    </row>
    <row r="1968" spans="1:1" ht="27.75" customHeight="1" x14ac:dyDescent="0.2">
      <c r="A1968" s="10"/>
    </row>
    <row r="1969" spans="1:1" ht="27.75" customHeight="1" x14ac:dyDescent="0.2">
      <c r="A1969" s="10"/>
    </row>
    <row r="1970" spans="1:1" ht="27.75" customHeight="1" x14ac:dyDescent="0.2">
      <c r="A1970" s="10"/>
    </row>
    <row r="1971" spans="1:1" ht="27.75" customHeight="1" x14ac:dyDescent="0.2">
      <c r="A1971" s="10"/>
    </row>
    <row r="1972" spans="1:1" ht="27.75" customHeight="1" x14ac:dyDescent="0.2">
      <c r="A1972" s="10"/>
    </row>
    <row r="1973" spans="1:1" ht="27.75" customHeight="1" x14ac:dyDescent="0.2">
      <c r="A1973" s="10"/>
    </row>
    <row r="1974" spans="1:1" ht="27.75" customHeight="1" x14ac:dyDescent="0.2">
      <c r="A1974" s="10"/>
    </row>
    <row r="1975" spans="1:1" ht="27.75" customHeight="1" x14ac:dyDescent="0.2">
      <c r="A1975" s="10"/>
    </row>
    <row r="1976" spans="1:1" ht="27.75" customHeight="1" x14ac:dyDescent="0.2">
      <c r="A1976" s="10"/>
    </row>
    <row r="1977" spans="1:1" ht="27.75" customHeight="1" x14ac:dyDescent="0.2">
      <c r="A1977" s="10"/>
    </row>
    <row r="1978" spans="1:1" ht="27.75" customHeight="1" x14ac:dyDescent="0.2">
      <c r="A1978" s="10"/>
    </row>
    <row r="1979" spans="1:1" ht="27.75" customHeight="1" x14ac:dyDescent="0.2">
      <c r="A1979" s="10"/>
    </row>
    <row r="1980" spans="1:1" ht="27.75" customHeight="1" x14ac:dyDescent="0.2">
      <c r="A1980" s="10"/>
    </row>
    <row r="1981" spans="1:1" ht="27.75" customHeight="1" x14ac:dyDescent="0.2">
      <c r="A1981" s="10"/>
    </row>
    <row r="1982" spans="1:1" ht="27.75" customHeight="1" x14ac:dyDescent="0.2">
      <c r="A1982" s="10"/>
    </row>
    <row r="1983" spans="1:1" ht="27.75" customHeight="1" x14ac:dyDescent="0.2">
      <c r="A1983" s="10"/>
    </row>
    <row r="1984" spans="1:1" ht="27.75" customHeight="1" x14ac:dyDescent="0.2">
      <c r="A1984" s="10"/>
    </row>
    <row r="1985" spans="1:1" ht="27.75" customHeight="1" x14ac:dyDescent="0.2">
      <c r="A1985" s="10"/>
    </row>
    <row r="1986" spans="1:1" ht="27.75" customHeight="1" x14ac:dyDescent="0.2">
      <c r="A1986" s="10"/>
    </row>
    <row r="1987" spans="1:1" ht="27.75" customHeight="1" x14ac:dyDescent="0.2">
      <c r="A1987" s="10"/>
    </row>
    <row r="1988" spans="1:1" ht="27.75" customHeight="1" x14ac:dyDescent="0.2">
      <c r="A1988" s="10"/>
    </row>
    <row r="1989" spans="1:1" ht="27.75" customHeight="1" x14ac:dyDescent="0.2">
      <c r="A1989" s="10"/>
    </row>
    <row r="1990" spans="1:1" ht="27.75" customHeight="1" x14ac:dyDescent="0.2">
      <c r="A1990" s="10"/>
    </row>
    <row r="1991" spans="1:1" ht="27.75" customHeight="1" x14ac:dyDescent="0.2">
      <c r="A1991" s="10"/>
    </row>
    <row r="1992" spans="1:1" ht="27.75" customHeight="1" x14ac:dyDescent="0.2">
      <c r="A1992" s="10"/>
    </row>
    <row r="1993" spans="1:1" ht="27.75" customHeight="1" x14ac:dyDescent="0.2">
      <c r="A1993" s="10"/>
    </row>
    <row r="1994" spans="1:1" ht="27.75" customHeight="1" x14ac:dyDescent="0.2">
      <c r="A1994" s="10"/>
    </row>
    <row r="1995" spans="1:1" ht="27.75" customHeight="1" x14ac:dyDescent="0.2">
      <c r="A1995" s="10"/>
    </row>
    <row r="1996" spans="1:1" ht="27.75" customHeight="1" x14ac:dyDescent="0.2">
      <c r="A1996" s="10"/>
    </row>
    <row r="1997" spans="1:1" ht="27.75" customHeight="1" x14ac:dyDescent="0.2">
      <c r="A1997" s="10"/>
    </row>
    <row r="1998" spans="1:1" ht="27.75" customHeight="1" x14ac:dyDescent="0.2">
      <c r="A1998" s="10"/>
    </row>
    <row r="1999" spans="1:1" ht="27.75" customHeight="1" x14ac:dyDescent="0.2">
      <c r="A1999" s="10"/>
    </row>
    <row r="2000" spans="1:1" ht="27.75" customHeight="1" x14ac:dyDescent="0.2">
      <c r="A2000" s="10"/>
    </row>
    <row r="2001" spans="1:1" ht="27.75" customHeight="1" x14ac:dyDescent="0.2">
      <c r="A2001" s="10"/>
    </row>
    <row r="2002" spans="1:1" ht="27.75" customHeight="1" x14ac:dyDescent="0.2">
      <c r="A2002" s="10"/>
    </row>
    <row r="2003" spans="1:1" ht="27.75" customHeight="1" x14ac:dyDescent="0.2">
      <c r="A2003" s="10"/>
    </row>
    <row r="2004" spans="1:1" ht="27.75" customHeight="1" x14ac:dyDescent="0.2">
      <c r="A2004" s="10"/>
    </row>
    <row r="2005" spans="1:1" ht="27.75" customHeight="1" x14ac:dyDescent="0.2">
      <c r="A2005" s="10"/>
    </row>
    <row r="2006" spans="1:1" ht="27.75" customHeight="1" x14ac:dyDescent="0.2">
      <c r="A2006" s="10"/>
    </row>
    <row r="2007" spans="1:1" ht="27.75" customHeight="1" x14ac:dyDescent="0.2">
      <c r="A2007" s="10"/>
    </row>
    <row r="2008" spans="1:1" ht="27.75" customHeight="1" x14ac:dyDescent="0.2">
      <c r="A2008" s="10"/>
    </row>
    <row r="2009" spans="1:1" ht="27.75" customHeight="1" x14ac:dyDescent="0.2">
      <c r="A2009" s="10"/>
    </row>
    <row r="2010" spans="1:1" ht="27.75" customHeight="1" x14ac:dyDescent="0.2">
      <c r="A2010" s="10"/>
    </row>
    <row r="2011" spans="1:1" ht="27.75" customHeight="1" x14ac:dyDescent="0.2">
      <c r="A2011" s="10"/>
    </row>
    <row r="2012" spans="1:1" ht="27.75" customHeight="1" x14ac:dyDescent="0.2">
      <c r="A2012" s="10"/>
    </row>
    <row r="2013" spans="1:1" ht="27.75" customHeight="1" x14ac:dyDescent="0.2">
      <c r="A2013" s="10"/>
    </row>
    <row r="2014" spans="1:1" ht="27.75" customHeight="1" x14ac:dyDescent="0.2">
      <c r="A2014" s="10"/>
    </row>
    <row r="2015" spans="1:1" ht="27.75" customHeight="1" x14ac:dyDescent="0.2">
      <c r="A2015" s="10"/>
    </row>
    <row r="2016" spans="1:1" ht="27.75" customHeight="1" x14ac:dyDescent="0.2">
      <c r="A2016" s="10"/>
    </row>
    <row r="2017" spans="1:1" ht="27.75" customHeight="1" x14ac:dyDescent="0.2">
      <c r="A2017" s="10"/>
    </row>
    <row r="2018" spans="1:1" ht="27.75" customHeight="1" x14ac:dyDescent="0.2">
      <c r="A2018" s="10"/>
    </row>
    <row r="2019" spans="1:1" ht="27.75" customHeight="1" x14ac:dyDescent="0.2">
      <c r="A2019" s="10"/>
    </row>
    <row r="2020" spans="1:1" ht="27.75" customHeight="1" x14ac:dyDescent="0.2">
      <c r="A2020" s="10"/>
    </row>
    <row r="2021" spans="1:1" ht="27.75" customHeight="1" x14ac:dyDescent="0.2">
      <c r="A2021" s="10"/>
    </row>
    <row r="2022" spans="1:1" ht="27.75" customHeight="1" x14ac:dyDescent="0.2">
      <c r="A2022" s="10"/>
    </row>
    <row r="2023" spans="1:1" ht="27.75" customHeight="1" x14ac:dyDescent="0.2">
      <c r="A2023" s="10"/>
    </row>
    <row r="2024" spans="1:1" ht="27.75" customHeight="1" x14ac:dyDescent="0.2">
      <c r="A2024" s="10"/>
    </row>
    <row r="2025" spans="1:1" ht="27.75" customHeight="1" x14ac:dyDescent="0.2">
      <c r="A2025" s="10"/>
    </row>
    <row r="2026" spans="1:1" ht="27.75" customHeight="1" x14ac:dyDescent="0.2">
      <c r="A2026" s="10"/>
    </row>
    <row r="2027" spans="1:1" ht="27.75" customHeight="1" x14ac:dyDescent="0.2">
      <c r="A2027" s="10"/>
    </row>
    <row r="2028" spans="1:1" ht="27.75" customHeight="1" x14ac:dyDescent="0.2">
      <c r="A2028" s="10"/>
    </row>
    <row r="2029" spans="1:1" ht="27.75" customHeight="1" x14ac:dyDescent="0.2">
      <c r="A2029" s="10"/>
    </row>
    <row r="2030" spans="1:1" ht="27.75" customHeight="1" x14ac:dyDescent="0.2">
      <c r="A2030" s="10"/>
    </row>
    <row r="2031" spans="1:1" ht="27.75" customHeight="1" x14ac:dyDescent="0.2">
      <c r="A2031" s="10"/>
    </row>
    <row r="2032" spans="1:1" ht="27.75" customHeight="1" x14ac:dyDescent="0.2">
      <c r="A2032" s="10"/>
    </row>
    <row r="2033" spans="1:1" ht="27.75" customHeight="1" x14ac:dyDescent="0.2">
      <c r="A2033" s="10"/>
    </row>
    <row r="2034" spans="1:1" ht="27.75" customHeight="1" x14ac:dyDescent="0.2">
      <c r="A2034" s="10"/>
    </row>
    <row r="2035" spans="1:1" ht="27.75" customHeight="1" x14ac:dyDescent="0.2">
      <c r="A2035" s="10"/>
    </row>
    <row r="2036" spans="1:1" ht="27.75" customHeight="1" x14ac:dyDescent="0.2">
      <c r="A2036" s="10"/>
    </row>
    <row r="2037" spans="1:1" ht="27.75" customHeight="1" x14ac:dyDescent="0.2">
      <c r="A2037" s="10"/>
    </row>
    <row r="2038" spans="1:1" ht="27.75" customHeight="1" x14ac:dyDescent="0.2">
      <c r="A2038" s="10"/>
    </row>
    <row r="2039" spans="1:1" ht="27.75" customHeight="1" x14ac:dyDescent="0.2">
      <c r="A2039" s="10"/>
    </row>
    <row r="2040" spans="1:1" ht="27.75" customHeight="1" x14ac:dyDescent="0.2">
      <c r="A2040" s="10"/>
    </row>
    <row r="2041" spans="1:1" ht="27.75" customHeight="1" x14ac:dyDescent="0.2">
      <c r="A2041" s="10"/>
    </row>
    <row r="2042" spans="1:1" ht="27.75" customHeight="1" x14ac:dyDescent="0.2">
      <c r="A2042" s="10"/>
    </row>
    <row r="2043" spans="1:1" ht="27.75" customHeight="1" x14ac:dyDescent="0.2">
      <c r="A2043" s="10"/>
    </row>
    <row r="2044" spans="1:1" ht="27.75" customHeight="1" x14ac:dyDescent="0.2">
      <c r="A2044" s="10"/>
    </row>
    <row r="2045" spans="1:1" ht="27.75" customHeight="1" x14ac:dyDescent="0.2">
      <c r="A2045" s="10"/>
    </row>
    <row r="2046" spans="1:1" ht="27.75" customHeight="1" x14ac:dyDescent="0.2">
      <c r="A2046" s="10"/>
    </row>
    <row r="2047" spans="1:1" ht="27.75" customHeight="1" x14ac:dyDescent="0.2">
      <c r="A2047" s="10"/>
    </row>
    <row r="2048" spans="1:1" ht="27.75" customHeight="1" x14ac:dyDescent="0.2">
      <c r="A2048" s="10"/>
    </row>
    <row r="2049" spans="1:1" ht="27.75" customHeight="1" x14ac:dyDescent="0.2">
      <c r="A2049" s="10"/>
    </row>
    <row r="2050" spans="1:1" ht="27.75" customHeight="1" x14ac:dyDescent="0.2">
      <c r="A2050" s="10"/>
    </row>
    <row r="2051" spans="1:1" ht="27.75" customHeight="1" x14ac:dyDescent="0.2">
      <c r="A2051" s="10"/>
    </row>
    <row r="2052" spans="1:1" ht="27.75" customHeight="1" x14ac:dyDescent="0.2">
      <c r="A2052" s="10"/>
    </row>
    <row r="2053" spans="1:1" ht="27.75" customHeight="1" x14ac:dyDescent="0.2">
      <c r="A2053" s="10"/>
    </row>
    <row r="2054" spans="1:1" ht="27.75" customHeight="1" x14ac:dyDescent="0.2">
      <c r="A2054" s="10"/>
    </row>
    <row r="2055" spans="1:1" ht="27.75" customHeight="1" x14ac:dyDescent="0.2">
      <c r="A2055" s="10"/>
    </row>
    <row r="2056" spans="1:1" ht="27.75" customHeight="1" x14ac:dyDescent="0.2">
      <c r="A2056" s="10"/>
    </row>
    <row r="2057" spans="1:1" ht="27.75" customHeight="1" x14ac:dyDescent="0.2">
      <c r="A2057" s="10"/>
    </row>
    <row r="2058" spans="1:1" ht="27.75" customHeight="1" x14ac:dyDescent="0.2">
      <c r="A2058" s="10"/>
    </row>
    <row r="2059" spans="1:1" ht="27.75" customHeight="1" x14ac:dyDescent="0.2">
      <c r="A2059" s="10"/>
    </row>
    <row r="2060" spans="1:1" ht="27.75" customHeight="1" x14ac:dyDescent="0.2">
      <c r="A2060" s="10"/>
    </row>
    <row r="2061" spans="1:1" ht="27.75" customHeight="1" x14ac:dyDescent="0.2">
      <c r="A2061" s="10"/>
    </row>
    <row r="2062" spans="1:1" ht="27.75" customHeight="1" x14ac:dyDescent="0.2">
      <c r="A2062" s="10"/>
    </row>
    <row r="2063" spans="1:1" ht="27.75" customHeight="1" x14ac:dyDescent="0.2">
      <c r="A2063" s="10"/>
    </row>
    <row r="2064" spans="1:1" ht="27.75" customHeight="1" x14ac:dyDescent="0.2">
      <c r="A2064" s="10"/>
    </row>
    <row r="2065" spans="1:1" ht="27.75" customHeight="1" x14ac:dyDescent="0.2">
      <c r="A2065" s="10"/>
    </row>
    <row r="2066" spans="1:1" ht="27.75" customHeight="1" x14ac:dyDescent="0.2">
      <c r="A2066" s="10"/>
    </row>
    <row r="2067" spans="1:1" ht="27.75" customHeight="1" x14ac:dyDescent="0.2">
      <c r="A2067" s="10"/>
    </row>
    <row r="2068" spans="1:1" ht="27.75" customHeight="1" x14ac:dyDescent="0.2">
      <c r="A2068" s="10"/>
    </row>
    <row r="2069" spans="1:1" ht="27.75" customHeight="1" x14ac:dyDescent="0.2">
      <c r="A2069" s="10"/>
    </row>
    <row r="2070" spans="1:1" ht="27.75" customHeight="1" x14ac:dyDescent="0.2">
      <c r="A2070" s="10"/>
    </row>
    <row r="2071" spans="1:1" ht="27.75" customHeight="1" x14ac:dyDescent="0.2">
      <c r="A2071" s="10"/>
    </row>
    <row r="2072" spans="1:1" ht="27.75" customHeight="1" x14ac:dyDescent="0.2">
      <c r="A2072" s="10"/>
    </row>
    <row r="2073" spans="1:1" ht="27.75" customHeight="1" x14ac:dyDescent="0.2">
      <c r="A2073" s="10"/>
    </row>
    <row r="2074" spans="1:1" ht="27.75" customHeight="1" x14ac:dyDescent="0.2">
      <c r="A2074" s="10"/>
    </row>
    <row r="2075" spans="1:1" ht="27.75" customHeight="1" x14ac:dyDescent="0.2">
      <c r="A2075" s="10"/>
    </row>
    <row r="2076" spans="1:1" ht="27.75" customHeight="1" x14ac:dyDescent="0.2">
      <c r="A2076" s="10"/>
    </row>
    <row r="2077" spans="1:1" ht="27.75" customHeight="1" x14ac:dyDescent="0.2">
      <c r="A2077" s="10"/>
    </row>
    <row r="2078" spans="1:1" ht="27.75" customHeight="1" x14ac:dyDescent="0.2">
      <c r="A2078" s="10"/>
    </row>
    <row r="2079" spans="1:1" ht="27.75" customHeight="1" x14ac:dyDescent="0.2">
      <c r="A2079" s="10"/>
    </row>
    <row r="2080" spans="1:1" ht="27.75" customHeight="1" x14ac:dyDescent="0.2">
      <c r="A2080" s="10"/>
    </row>
    <row r="2081" spans="1:1" ht="27.75" customHeight="1" x14ac:dyDescent="0.2">
      <c r="A2081" s="10"/>
    </row>
    <row r="2082" spans="1:1" ht="27.75" customHeight="1" x14ac:dyDescent="0.2">
      <c r="A2082" s="10"/>
    </row>
    <row r="2083" spans="1:1" ht="27.75" customHeight="1" x14ac:dyDescent="0.2">
      <c r="A2083" s="10"/>
    </row>
    <row r="2084" spans="1:1" ht="27.75" customHeight="1" x14ac:dyDescent="0.2">
      <c r="A2084" s="10"/>
    </row>
    <row r="2085" spans="1:1" ht="27.75" customHeight="1" x14ac:dyDescent="0.2">
      <c r="A2085" s="10"/>
    </row>
    <row r="2086" spans="1:1" ht="27.75" customHeight="1" x14ac:dyDescent="0.2">
      <c r="A2086" s="10"/>
    </row>
    <row r="2087" spans="1:1" ht="27.75" customHeight="1" x14ac:dyDescent="0.2">
      <c r="A2087" s="10"/>
    </row>
    <row r="2088" spans="1:1" ht="27.75" customHeight="1" x14ac:dyDescent="0.2">
      <c r="A2088" s="10"/>
    </row>
    <row r="2089" spans="1:1" ht="27.75" customHeight="1" x14ac:dyDescent="0.2">
      <c r="A2089" s="10"/>
    </row>
    <row r="2090" spans="1:1" ht="27.75" customHeight="1" x14ac:dyDescent="0.2">
      <c r="A2090" s="10"/>
    </row>
    <row r="2091" spans="1:1" ht="27.75" customHeight="1" x14ac:dyDescent="0.2">
      <c r="A2091" s="10"/>
    </row>
    <row r="2092" spans="1:1" ht="27.75" customHeight="1" x14ac:dyDescent="0.2">
      <c r="A2092" s="10"/>
    </row>
    <row r="2093" spans="1:1" ht="27.75" customHeight="1" x14ac:dyDescent="0.2">
      <c r="A2093" s="10"/>
    </row>
    <row r="2094" spans="1:1" ht="27.75" customHeight="1" x14ac:dyDescent="0.2">
      <c r="A2094" s="10"/>
    </row>
    <row r="2095" spans="1:1" ht="27.75" customHeight="1" x14ac:dyDescent="0.2">
      <c r="A2095" s="10"/>
    </row>
    <row r="2096" spans="1:1" ht="27.75" customHeight="1" x14ac:dyDescent="0.2">
      <c r="A2096" s="10"/>
    </row>
    <row r="2097" spans="1:1" ht="27.75" customHeight="1" x14ac:dyDescent="0.2">
      <c r="A2097" s="10"/>
    </row>
    <row r="2098" spans="1:1" ht="27.75" customHeight="1" x14ac:dyDescent="0.2">
      <c r="A2098" s="10"/>
    </row>
    <row r="2099" spans="1:1" ht="27.75" customHeight="1" x14ac:dyDescent="0.2">
      <c r="A2099" s="10"/>
    </row>
    <row r="2100" spans="1:1" ht="27.75" customHeight="1" x14ac:dyDescent="0.2">
      <c r="A2100" s="10"/>
    </row>
    <row r="2101" spans="1:1" ht="27.75" customHeight="1" x14ac:dyDescent="0.2">
      <c r="A2101" s="10"/>
    </row>
    <row r="2102" spans="1:1" ht="27.75" customHeight="1" x14ac:dyDescent="0.2">
      <c r="A2102" s="10"/>
    </row>
    <row r="2103" spans="1:1" ht="27.75" customHeight="1" x14ac:dyDescent="0.2">
      <c r="A2103" s="10"/>
    </row>
    <row r="2104" spans="1:1" ht="27.75" customHeight="1" x14ac:dyDescent="0.2">
      <c r="A2104" s="10"/>
    </row>
    <row r="2105" spans="1:1" ht="27.75" customHeight="1" x14ac:dyDescent="0.2">
      <c r="A2105" s="10"/>
    </row>
    <row r="2106" spans="1:1" ht="27.75" customHeight="1" x14ac:dyDescent="0.2">
      <c r="A2106" s="10"/>
    </row>
    <row r="2107" spans="1:1" ht="27.75" customHeight="1" x14ac:dyDescent="0.2">
      <c r="A2107" s="10"/>
    </row>
    <row r="2108" spans="1:1" ht="27.75" customHeight="1" x14ac:dyDescent="0.2">
      <c r="A2108" s="10"/>
    </row>
    <row r="2109" spans="1:1" ht="27.75" customHeight="1" x14ac:dyDescent="0.2">
      <c r="A2109" s="10"/>
    </row>
    <row r="2110" spans="1:1" ht="27.75" customHeight="1" x14ac:dyDescent="0.2">
      <c r="A2110" s="10"/>
    </row>
    <row r="2111" spans="1:1" ht="27.75" customHeight="1" x14ac:dyDescent="0.2">
      <c r="A2111" s="10"/>
    </row>
    <row r="2112" spans="1:1" ht="27.75" customHeight="1" x14ac:dyDescent="0.2">
      <c r="A2112" s="10"/>
    </row>
    <row r="2113" spans="1:1" ht="27.75" customHeight="1" x14ac:dyDescent="0.2">
      <c r="A2113" s="10"/>
    </row>
    <row r="2114" spans="1:1" ht="27.75" customHeight="1" x14ac:dyDescent="0.2">
      <c r="A2114" s="10"/>
    </row>
    <row r="2115" spans="1:1" ht="27.75" customHeight="1" x14ac:dyDescent="0.2">
      <c r="A2115" s="10"/>
    </row>
    <row r="2116" spans="1:1" ht="27.75" customHeight="1" x14ac:dyDescent="0.2">
      <c r="A2116" s="10"/>
    </row>
    <row r="2117" spans="1:1" ht="27.75" customHeight="1" x14ac:dyDescent="0.2">
      <c r="A2117" s="10"/>
    </row>
    <row r="2118" spans="1:1" ht="27.75" customHeight="1" x14ac:dyDescent="0.2">
      <c r="A2118" s="10"/>
    </row>
    <row r="2119" spans="1:1" ht="27.75" customHeight="1" x14ac:dyDescent="0.2">
      <c r="A2119" s="10"/>
    </row>
    <row r="2120" spans="1:1" ht="27.75" customHeight="1" x14ac:dyDescent="0.2">
      <c r="A2120" s="10"/>
    </row>
    <row r="2121" spans="1:1" ht="27.75" customHeight="1" x14ac:dyDescent="0.2">
      <c r="A2121" s="10"/>
    </row>
    <row r="2122" spans="1:1" ht="27.75" customHeight="1" x14ac:dyDescent="0.2">
      <c r="A2122" s="10"/>
    </row>
    <row r="2123" spans="1:1" ht="27.75" customHeight="1" x14ac:dyDescent="0.2">
      <c r="A2123" s="10"/>
    </row>
    <row r="2124" spans="1:1" ht="27.75" customHeight="1" x14ac:dyDescent="0.2">
      <c r="A2124" s="10"/>
    </row>
    <row r="2125" spans="1:1" ht="27.75" customHeight="1" x14ac:dyDescent="0.2">
      <c r="A2125" s="10"/>
    </row>
    <row r="2126" spans="1:1" ht="27.75" customHeight="1" x14ac:dyDescent="0.2">
      <c r="A2126" s="10"/>
    </row>
    <row r="2127" spans="1:1" ht="27.75" customHeight="1" x14ac:dyDescent="0.2">
      <c r="A2127" s="10"/>
    </row>
    <row r="2128" spans="1:1" ht="27.75" customHeight="1" x14ac:dyDescent="0.2">
      <c r="A2128" s="10"/>
    </row>
    <row r="2129" spans="1:1" ht="27.75" customHeight="1" x14ac:dyDescent="0.2">
      <c r="A2129" s="10"/>
    </row>
    <row r="2130" spans="1:1" ht="27.75" customHeight="1" x14ac:dyDescent="0.2">
      <c r="A2130" s="10"/>
    </row>
    <row r="2131" spans="1:1" ht="27.75" customHeight="1" x14ac:dyDescent="0.2">
      <c r="A2131" s="10"/>
    </row>
    <row r="2132" spans="1:1" ht="27.75" customHeight="1" x14ac:dyDescent="0.2">
      <c r="A2132" s="10"/>
    </row>
    <row r="2133" spans="1:1" ht="27.75" customHeight="1" x14ac:dyDescent="0.2">
      <c r="A2133" s="10"/>
    </row>
    <row r="2134" spans="1:1" ht="27.75" customHeight="1" x14ac:dyDescent="0.2">
      <c r="A2134" s="10"/>
    </row>
    <row r="2135" spans="1:1" ht="27.75" customHeight="1" x14ac:dyDescent="0.2">
      <c r="A2135" s="10"/>
    </row>
    <row r="2136" spans="1:1" ht="27.75" customHeight="1" x14ac:dyDescent="0.2">
      <c r="A2136" s="10"/>
    </row>
    <row r="2137" spans="1:1" ht="27.75" customHeight="1" x14ac:dyDescent="0.2">
      <c r="A2137" s="10"/>
    </row>
    <row r="2138" spans="1:1" ht="27.75" customHeight="1" x14ac:dyDescent="0.2">
      <c r="A2138" s="10"/>
    </row>
    <row r="2139" spans="1:1" ht="27.75" customHeight="1" x14ac:dyDescent="0.2">
      <c r="A2139" s="10"/>
    </row>
    <row r="2140" spans="1:1" ht="27.75" customHeight="1" x14ac:dyDescent="0.2">
      <c r="A2140" s="10"/>
    </row>
    <row r="2141" spans="1:1" ht="27.75" customHeight="1" x14ac:dyDescent="0.2">
      <c r="A2141" s="10"/>
    </row>
    <row r="2142" spans="1:1" ht="27.75" customHeight="1" x14ac:dyDescent="0.2">
      <c r="A2142" s="10"/>
    </row>
    <row r="2143" spans="1:1" ht="27.75" customHeight="1" x14ac:dyDescent="0.2">
      <c r="A2143" s="10"/>
    </row>
    <row r="2144" spans="1:1" ht="27.75" customHeight="1" x14ac:dyDescent="0.2">
      <c r="A2144" s="10"/>
    </row>
    <row r="2145" spans="1:1" ht="27.75" customHeight="1" x14ac:dyDescent="0.2">
      <c r="A2145" s="10"/>
    </row>
    <row r="2146" spans="1:1" ht="27.75" customHeight="1" x14ac:dyDescent="0.2">
      <c r="A2146" s="10"/>
    </row>
    <row r="2147" spans="1:1" ht="27.75" customHeight="1" x14ac:dyDescent="0.2">
      <c r="A2147" s="10"/>
    </row>
    <row r="2148" spans="1:1" ht="27.75" customHeight="1" x14ac:dyDescent="0.2">
      <c r="A2148" s="10"/>
    </row>
    <row r="2149" spans="1:1" ht="27.75" customHeight="1" x14ac:dyDescent="0.2">
      <c r="A2149" s="10"/>
    </row>
    <row r="2150" spans="1:1" ht="27.75" customHeight="1" x14ac:dyDescent="0.2">
      <c r="A2150" s="10"/>
    </row>
    <row r="2151" spans="1:1" ht="27.75" customHeight="1" x14ac:dyDescent="0.2">
      <c r="A2151" s="10"/>
    </row>
    <row r="2152" spans="1:1" ht="27.75" customHeight="1" x14ac:dyDescent="0.2">
      <c r="A2152" s="10"/>
    </row>
    <row r="2153" spans="1:1" ht="27.75" customHeight="1" x14ac:dyDescent="0.2">
      <c r="A2153" s="10"/>
    </row>
    <row r="2154" spans="1:1" ht="27.75" customHeight="1" x14ac:dyDescent="0.2">
      <c r="A2154" s="10"/>
    </row>
    <row r="2155" spans="1:1" ht="27.75" customHeight="1" x14ac:dyDescent="0.2">
      <c r="A2155" s="10"/>
    </row>
    <row r="2156" spans="1:1" ht="27.75" customHeight="1" x14ac:dyDescent="0.2">
      <c r="A2156" s="10"/>
    </row>
    <row r="2157" spans="1:1" ht="27.75" customHeight="1" x14ac:dyDescent="0.2">
      <c r="A2157" s="10"/>
    </row>
    <row r="2158" spans="1:1" ht="27.75" customHeight="1" x14ac:dyDescent="0.2">
      <c r="A2158" s="10"/>
    </row>
    <row r="2159" spans="1:1" ht="27.75" customHeight="1" x14ac:dyDescent="0.2">
      <c r="A2159" s="10"/>
    </row>
    <row r="2160" spans="1:1" ht="27.75" customHeight="1" x14ac:dyDescent="0.2">
      <c r="A2160" s="10"/>
    </row>
    <row r="2161" spans="1:1" ht="27.75" customHeight="1" x14ac:dyDescent="0.2">
      <c r="A2161" s="10"/>
    </row>
    <row r="2162" spans="1:1" ht="27.75" customHeight="1" x14ac:dyDescent="0.2">
      <c r="A2162" s="10"/>
    </row>
    <row r="2163" spans="1:1" ht="27.75" customHeight="1" x14ac:dyDescent="0.2">
      <c r="A2163" s="10"/>
    </row>
    <row r="2164" spans="1:1" ht="27.75" customHeight="1" x14ac:dyDescent="0.2">
      <c r="A2164" s="10"/>
    </row>
    <row r="2165" spans="1:1" ht="27.75" customHeight="1" x14ac:dyDescent="0.2">
      <c r="A2165" s="10"/>
    </row>
    <row r="2166" spans="1:1" ht="27.75" customHeight="1" x14ac:dyDescent="0.2">
      <c r="A2166" s="10"/>
    </row>
    <row r="2167" spans="1:1" ht="27.75" customHeight="1" x14ac:dyDescent="0.2">
      <c r="A2167" s="10"/>
    </row>
    <row r="2168" spans="1:1" ht="27.75" customHeight="1" x14ac:dyDescent="0.2">
      <c r="A2168" s="10"/>
    </row>
    <row r="2169" spans="1:1" ht="27.75" customHeight="1" x14ac:dyDescent="0.2">
      <c r="A2169" s="10"/>
    </row>
    <row r="2170" spans="1:1" ht="27.75" customHeight="1" x14ac:dyDescent="0.2">
      <c r="A2170" s="10"/>
    </row>
    <row r="2171" spans="1:1" ht="27.75" customHeight="1" x14ac:dyDescent="0.2">
      <c r="A2171" s="10"/>
    </row>
    <row r="2172" spans="1:1" ht="27.75" customHeight="1" x14ac:dyDescent="0.2">
      <c r="A2172" s="10"/>
    </row>
    <row r="2173" spans="1:1" ht="27.75" customHeight="1" x14ac:dyDescent="0.2">
      <c r="A2173" s="10"/>
    </row>
    <row r="2174" spans="1:1" ht="27.75" customHeight="1" x14ac:dyDescent="0.2">
      <c r="A2174" s="10"/>
    </row>
    <row r="2175" spans="1:1" ht="27.75" customHeight="1" x14ac:dyDescent="0.2">
      <c r="A2175" s="10"/>
    </row>
    <row r="2176" spans="1:1" ht="27.75" customHeight="1" x14ac:dyDescent="0.2">
      <c r="A2176" s="10"/>
    </row>
    <row r="2177" spans="1:1" ht="27.75" customHeight="1" x14ac:dyDescent="0.2">
      <c r="A2177" s="10"/>
    </row>
    <row r="2178" spans="1:1" ht="27.75" customHeight="1" x14ac:dyDescent="0.2">
      <c r="A2178" s="10"/>
    </row>
    <row r="2179" spans="1:1" ht="27.75" customHeight="1" x14ac:dyDescent="0.2">
      <c r="A2179" s="10"/>
    </row>
    <row r="2180" spans="1:1" ht="27.75" customHeight="1" x14ac:dyDescent="0.2">
      <c r="A2180" s="10"/>
    </row>
    <row r="2181" spans="1:1" ht="27.75" customHeight="1" x14ac:dyDescent="0.2">
      <c r="A2181" s="10"/>
    </row>
    <row r="2182" spans="1:1" ht="27.75" customHeight="1" x14ac:dyDescent="0.2">
      <c r="A2182" s="10"/>
    </row>
    <row r="2183" spans="1:1" ht="27.75" customHeight="1" x14ac:dyDescent="0.2">
      <c r="A2183" s="10"/>
    </row>
    <row r="2184" spans="1:1" ht="27.75" customHeight="1" x14ac:dyDescent="0.2">
      <c r="A2184" s="10"/>
    </row>
    <row r="2185" spans="1:1" ht="27.75" customHeight="1" x14ac:dyDescent="0.2">
      <c r="A2185" s="10"/>
    </row>
    <row r="2186" spans="1:1" ht="27.75" customHeight="1" x14ac:dyDescent="0.2">
      <c r="A2186" s="10"/>
    </row>
    <row r="2187" spans="1:1" ht="27.75" customHeight="1" x14ac:dyDescent="0.2">
      <c r="A2187" s="10"/>
    </row>
    <row r="2188" spans="1:1" ht="27.75" customHeight="1" x14ac:dyDescent="0.2">
      <c r="A2188" s="10"/>
    </row>
    <row r="2189" spans="1:1" ht="27.75" customHeight="1" x14ac:dyDescent="0.2">
      <c r="A2189" s="10"/>
    </row>
    <row r="2190" spans="1:1" ht="27.75" customHeight="1" x14ac:dyDescent="0.2">
      <c r="A2190" s="10"/>
    </row>
    <row r="2191" spans="1:1" ht="27.75" customHeight="1" x14ac:dyDescent="0.2">
      <c r="A2191" s="10"/>
    </row>
    <row r="2192" spans="1:1" ht="27.75" customHeight="1" x14ac:dyDescent="0.2">
      <c r="A2192" s="10"/>
    </row>
    <row r="2193" spans="1:1" ht="27.75" customHeight="1" x14ac:dyDescent="0.2">
      <c r="A2193" s="10"/>
    </row>
    <row r="2194" spans="1:1" ht="27.75" customHeight="1" x14ac:dyDescent="0.2">
      <c r="A2194" s="10"/>
    </row>
    <row r="2195" spans="1:1" ht="27.75" customHeight="1" x14ac:dyDescent="0.2">
      <c r="A2195" s="10"/>
    </row>
    <row r="2196" spans="1:1" ht="27.75" customHeight="1" x14ac:dyDescent="0.2">
      <c r="A2196" s="10"/>
    </row>
    <row r="2197" spans="1:1" ht="27.75" customHeight="1" x14ac:dyDescent="0.2">
      <c r="A2197" s="10"/>
    </row>
    <row r="2198" spans="1:1" ht="27.75" customHeight="1" x14ac:dyDescent="0.2">
      <c r="A2198" s="10"/>
    </row>
    <row r="2199" spans="1:1" ht="27.75" customHeight="1" x14ac:dyDescent="0.2">
      <c r="A2199" s="10"/>
    </row>
    <row r="2200" spans="1:1" ht="27.75" customHeight="1" x14ac:dyDescent="0.2">
      <c r="A2200" s="10"/>
    </row>
    <row r="2201" spans="1:1" ht="27.75" customHeight="1" x14ac:dyDescent="0.2">
      <c r="A2201" s="10"/>
    </row>
    <row r="2202" spans="1:1" ht="27.75" customHeight="1" x14ac:dyDescent="0.2">
      <c r="A2202" s="10"/>
    </row>
    <row r="2203" spans="1:1" ht="27.75" customHeight="1" x14ac:dyDescent="0.2">
      <c r="A2203" s="10"/>
    </row>
    <row r="2204" spans="1:1" ht="27.75" customHeight="1" x14ac:dyDescent="0.2">
      <c r="A2204" s="10"/>
    </row>
    <row r="2205" spans="1:1" ht="27.75" customHeight="1" x14ac:dyDescent="0.2">
      <c r="A2205" s="10"/>
    </row>
    <row r="2206" spans="1:1" ht="27.75" customHeight="1" x14ac:dyDescent="0.2">
      <c r="A2206" s="10"/>
    </row>
    <row r="2207" spans="1:1" ht="27.75" customHeight="1" x14ac:dyDescent="0.2">
      <c r="A2207" s="10"/>
    </row>
    <row r="2208" spans="1:1" ht="27.75" customHeight="1" x14ac:dyDescent="0.2">
      <c r="A2208" s="10"/>
    </row>
    <row r="2209" spans="1:1" ht="27.75" customHeight="1" x14ac:dyDescent="0.2">
      <c r="A2209" s="10"/>
    </row>
    <row r="2210" spans="1:1" ht="27.75" customHeight="1" x14ac:dyDescent="0.2">
      <c r="A2210" s="10"/>
    </row>
    <row r="2211" spans="1:1" ht="27.75" customHeight="1" x14ac:dyDescent="0.2">
      <c r="A2211" s="10"/>
    </row>
    <row r="2212" spans="1:1" ht="27.75" customHeight="1" x14ac:dyDescent="0.2">
      <c r="A2212" s="10"/>
    </row>
    <row r="2213" spans="1:1" ht="27.75" customHeight="1" x14ac:dyDescent="0.2">
      <c r="A2213" s="10"/>
    </row>
    <row r="2214" spans="1:1" ht="27.75" customHeight="1" x14ac:dyDescent="0.2">
      <c r="A2214" s="10"/>
    </row>
    <row r="2215" spans="1:1" ht="27.75" customHeight="1" x14ac:dyDescent="0.2">
      <c r="A2215" s="10"/>
    </row>
    <row r="2216" spans="1:1" ht="27.75" customHeight="1" x14ac:dyDescent="0.2">
      <c r="A2216" s="10"/>
    </row>
    <row r="2217" spans="1:1" ht="27.75" customHeight="1" x14ac:dyDescent="0.2">
      <c r="A2217" s="10"/>
    </row>
    <row r="2218" spans="1:1" ht="27.75" customHeight="1" x14ac:dyDescent="0.2">
      <c r="A2218" s="10"/>
    </row>
    <row r="2219" spans="1:1" ht="27.75" customHeight="1" x14ac:dyDescent="0.2">
      <c r="A2219" s="10"/>
    </row>
    <row r="2220" spans="1:1" ht="27.75" customHeight="1" x14ac:dyDescent="0.2">
      <c r="A2220" s="10"/>
    </row>
    <row r="2221" spans="1:1" ht="27.75" customHeight="1" x14ac:dyDescent="0.2">
      <c r="A2221" s="10"/>
    </row>
    <row r="2222" spans="1:1" ht="27.75" customHeight="1" x14ac:dyDescent="0.2">
      <c r="A2222" s="10"/>
    </row>
    <row r="2223" spans="1:1" ht="27.75" customHeight="1" x14ac:dyDescent="0.2">
      <c r="A2223" s="10"/>
    </row>
    <row r="2224" spans="1:1" ht="27.75" customHeight="1" x14ac:dyDescent="0.2">
      <c r="A2224" s="10"/>
    </row>
    <row r="2225" spans="1:1" ht="27.75" customHeight="1" x14ac:dyDescent="0.2">
      <c r="A2225" s="10"/>
    </row>
    <row r="2226" spans="1:1" ht="27.75" customHeight="1" x14ac:dyDescent="0.2">
      <c r="A2226" s="10"/>
    </row>
    <row r="2227" spans="1:1" ht="27.75" customHeight="1" x14ac:dyDescent="0.2">
      <c r="A2227" s="10"/>
    </row>
    <row r="2228" spans="1:1" ht="27.75" customHeight="1" x14ac:dyDescent="0.2">
      <c r="A2228" s="10"/>
    </row>
    <row r="2229" spans="1:1" ht="27.75" customHeight="1" x14ac:dyDescent="0.2">
      <c r="A2229" s="10"/>
    </row>
    <row r="2230" spans="1:1" ht="27.75" customHeight="1" x14ac:dyDescent="0.2">
      <c r="A2230" s="10"/>
    </row>
    <row r="2231" spans="1:1" ht="27.75" customHeight="1" x14ac:dyDescent="0.2">
      <c r="A2231" s="10"/>
    </row>
    <row r="2232" spans="1:1" ht="27.75" customHeight="1" x14ac:dyDescent="0.2">
      <c r="A2232" s="10"/>
    </row>
    <row r="2233" spans="1:1" ht="27.75" customHeight="1" x14ac:dyDescent="0.2">
      <c r="A2233" s="10"/>
    </row>
    <row r="2234" spans="1:1" ht="27.75" customHeight="1" x14ac:dyDescent="0.2">
      <c r="A2234" s="10"/>
    </row>
    <row r="2235" spans="1:1" ht="27.75" customHeight="1" x14ac:dyDescent="0.2">
      <c r="A2235" s="10"/>
    </row>
    <row r="2236" spans="1:1" ht="27.75" customHeight="1" x14ac:dyDescent="0.2">
      <c r="A2236" s="10"/>
    </row>
    <row r="2237" spans="1:1" ht="27.75" customHeight="1" x14ac:dyDescent="0.2">
      <c r="A2237" s="10"/>
    </row>
    <row r="2238" spans="1:1" ht="27.75" customHeight="1" x14ac:dyDescent="0.2">
      <c r="A2238" s="10"/>
    </row>
    <row r="2239" spans="1:1" ht="27.75" customHeight="1" x14ac:dyDescent="0.2">
      <c r="A2239" s="10"/>
    </row>
    <row r="2240" spans="1:1" ht="27.75" customHeight="1" x14ac:dyDescent="0.2">
      <c r="A2240" s="10"/>
    </row>
    <row r="2241" spans="1:1" ht="27.75" customHeight="1" x14ac:dyDescent="0.2">
      <c r="A2241" s="10"/>
    </row>
    <row r="2242" spans="1:1" ht="27.75" customHeight="1" x14ac:dyDescent="0.2">
      <c r="A2242" s="10"/>
    </row>
    <row r="2243" spans="1:1" ht="27.75" customHeight="1" x14ac:dyDescent="0.2">
      <c r="A2243" s="10"/>
    </row>
    <row r="2244" spans="1:1" ht="27.75" customHeight="1" x14ac:dyDescent="0.2">
      <c r="A2244" s="10"/>
    </row>
    <row r="2245" spans="1:1" ht="27.75" customHeight="1" x14ac:dyDescent="0.2">
      <c r="A2245" s="10"/>
    </row>
    <row r="2246" spans="1:1" ht="27.75" customHeight="1" x14ac:dyDescent="0.2">
      <c r="A2246" s="10"/>
    </row>
    <row r="2247" spans="1:1" ht="27.75" customHeight="1" x14ac:dyDescent="0.2">
      <c r="A2247" s="10"/>
    </row>
    <row r="2248" spans="1:1" ht="27.75" customHeight="1" x14ac:dyDescent="0.2">
      <c r="A2248" s="10"/>
    </row>
    <row r="2249" spans="1:1" ht="27.75" customHeight="1" x14ac:dyDescent="0.2">
      <c r="A2249" s="10"/>
    </row>
    <row r="2250" spans="1:1" ht="27.75" customHeight="1" x14ac:dyDescent="0.2">
      <c r="A2250" s="10"/>
    </row>
    <row r="2251" spans="1:1" ht="27.75" customHeight="1" x14ac:dyDescent="0.2">
      <c r="A2251" s="10"/>
    </row>
    <row r="2252" spans="1:1" ht="27.75" customHeight="1" x14ac:dyDescent="0.2">
      <c r="A2252" s="10"/>
    </row>
    <row r="2253" spans="1:1" ht="27.75" customHeight="1" x14ac:dyDescent="0.2">
      <c r="A2253" s="10"/>
    </row>
    <row r="2254" spans="1:1" ht="27.75" customHeight="1" x14ac:dyDescent="0.2">
      <c r="A2254" s="10"/>
    </row>
    <row r="2255" spans="1:1" ht="27.75" customHeight="1" x14ac:dyDescent="0.2">
      <c r="A2255" s="10"/>
    </row>
    <row r="2256" spans="1:1" ht="27.75" customHeight="1" x14ac:dyDescent="0.2">
      <c r="A2256" s="10"/>
    </row>
    <row r="2257" spans="1:1" ht="27.75" customHeight="1" x14ac:dyDescent="0.2">
      <c r="A2257" s="10"/>
    </row>
    <row r="2258" spans="1:1" ht="27.75" customHeight="1" x14ac:dyDescent="0.2">
      <c r="A2258" s="10"/>
    </row>
    <row r="2259" spans="1:1" ht="27.75" customHeight="1" x14ac:dyDescent="0.2">
      <c r="A2259" s="10"/>
    </row>
    <row r="2260" spans="1:1" ht="27.75" customHeight="1" x14ac:dyDescent="0.2">
      <c r="A2260" s="10"/>
    </row>
    <row r="2261" spans="1:1" ht="27.75" customHeight="1" x14ac:dyDescent="0.2">
      <c r="A2261" s="10"/>
    </row>
    <row r="2262" spans="1:1" ht="27.75" customHeight="1" x14ac:dyDescent="0.2">
      <c r="A2262" s="10"/>
    </row>
    <row r="2263" spans="1:1" ht="27.75" customHeight="1" x14ac:dyDescent="0.2">
      <c r="A2263" s="10"/>
    </row>
    <row r="2264" spans="1:1" ht="27.75" customHeight="1" x14ac:dyDescent="0.2">
      <c r="A2264" s="10"/>
    </row>
    <row r="2265" spans="1:1" ht="27.75" customHeight="1" x14ac:dyDescent="0.2">
      <c r="A2265" s="10"/>
    </row>
    <row r="2266" spans="1:1" ht="27.75" customHeight="1" x14ac:dyDescent="0.2">
      <c r="A2266" s="10"/>
    </row>
    <row r="2267" spans="1:1" ht="27.75" customHeight="1" x14ac:dyDescent="0.2">
      <c r="A2267" s="10"/>
    </row>
    <row r="2268" spans="1:1" ht="27.75" customHeight="1" x14ac:dyDescent="0.2">
      <c r="A2268" s="10"/>
    </row>
    <row r="2269" spans="1:1" ht="27.75" customHeight="1" x14ac:dyDescent="0.2">
      <c r="A2269" s="10"/>
    </row>
    <row r="2270" spans="1:1" ht="27.75" customHeight="1" x14ac:dyDescent="0.2">
      <c r="A2270" s="10"/>
    </row>
    <row r="2271" spans="1:1" ht="27.75" customHeight="1" x14ac:dyDescent="0.2">
      <c r="A2271" s="10"/>
    </row>
    <row r="2272" spans="1:1" ht="27.75" customHeight="1" x14ac:dyDescent="0.2">
      <c r="A2272" s="10"/>
    </row>
    <row r="2273" spans="1:1" ht="27.75" customHeight="1" x14ac:dyDescent="0.2">
      <c r="A2273" s="10"/>
    </row>
    <row r="2274" spans="1:1" ht="27.75" customHeight="1" x14ac:dyDescent="0.2">
      <c r="A2274" s="10"/>
    </row>
    <row r="2275" spans="1:1" ht="27.75" customHeight="1" x14ac:dyDescent="0.2">
      <c r="A2275" s="10"/>
    </row>
    <row r="2276" spans="1:1" ht="27.75" customHeight="1" x14ac:dyDescent="0.2">
      <c r="A2276" s="10"/>
    </row>
    <row r="2277" spans="1:1" ht="27.75" customHeight="1" x14ac:dyDescent="0.2">
      <c r="A2277" s="10"/>
    </row>
    <row r="2278" spans="1:1" ht="27.75" customHeight="1" x14ac:dyDescent="0.2">
      <c r="A2278" s="10"/>
    </row>
    <row r="2279" spans="1:1" ht="27.75" customHeight="1" x14ac:dyDescent="0.2">
      <c r="A2279" s="10"/>
    </row>
    <row r="2280" spans="1:1" ht="27.75" customHeight="1" x14ac:dyDescent="0.2">
      <c r="A2280" s="10"/>
    </row>
    <row r="2281" spans="1:1" ht="27.75" customHeight="1" x14ac:dyDescent="0.2">
      <c r="A2281" s="10"/>
    </row>
    <row r="2282" spans="1:1" ht="27.75" customHeight="1" x14ac:dyDescent="0.2">
      <c r="A2282" s="10"/>
    </row>
    <row r="2283" spans="1:1" ht="27.75" customHeight="1" x14ac:dyDescent="0.2">
      <c r="A2283" s="10"/>
    </row>
    <row r="2284" spans="1:1" ht="27.75" customHeight="1" x14ac:dyDescent="0.2">
      <c r="A2284" s="10"/>
    </row>
    <row r="2285" spans="1:1" ht="27.75" customHeight="1" x14ac:dyDescent="0.2">
      <c r="A2285" s="10"/>
    </row>
    <row r="2286" spans="1:1" ht="27.75" customHeight="1" x14ac:dyDescent="0.2">
      <c r="A2286" s="10"/>
    </row>
    <row r="2287" spans="1:1" ht="27.75" customHeight="1" x14ac:dyDescent="0.2">
      <c r="A2287" s="10"/>
    </row>
    <row r="2288" spans="1:1" ht="27.75" customHeight="1" x14ac:dyDescent="0.2">
      <c r="A2288" s="10"/>
    </row>
    <row r="2289" spans="1:1" ht="27.75" customHeight="1" x14ac:dyDescent="0.2">
      <c r="A2289" s="10"/>
    </row>
    <row r="2290" spans="1:1" ht="27.75" customHeight="1" x14ac:dyDescent="0.2">
      <c r="A2290" s="10"/>
    </row>
    <row r="2291" spans="1:1" ht="27.75" customHeight="1" x14ac:dyDescent="0.2">
      <c r="A2291" s="10"/>
    </row>
    <row r="2292" spans="1:1" ht="27.75" customHeight="1" x14ac:dyDescent="0.2">
      <c r="A2292" s="10"/>
    </row>
    <row r="2293" spans="1:1" ht="27.75" customHeight="1" x14ac:dyDescent="0.2">
      <c r="A2293" s="10"/>
    </row>
    <row r="2294" spans="1:1" ht="27.75" customHeight="1" x14ac:dyDescent="0.2">
      <c r="A2294" s="10"/>
    </row>
    <row r="2295" spans="1:1" ht="27.75" customHeight="1" x14ac:dyDescent="0.2">
      <c r="A2295" s="10"/>
    </row>
    <row r="2296" spans="1:1" ht="27.75" customHeight="1" x14ac:dyDescent="0.2">
      <c r="A2296" s="10"/>
    </row>
    <row r="2297" spans="1:1" ht="27.75" customHeight="1" x14ac:dyDescent="0.2">
      <c r="A2297" s="10"/>
    </row>
    <row r="2298" spans="1:1" ht="27.75" customHeight="1" x14ac:dyDescent="0.2">
      <c r="A2298" s="10"/>
    </row>
    <row r="2299" spans="1:1" ht="27.75" customHeight="1" x14ac:dyDescent="0.2">
      <c r="A2299" s="10"/>
    </row>
    <row r="2300" spans="1:1" ht="27.75" customHeight="1" x14ac:dyDescent="0.2">
      <c r="A2300" s="10"/>
    </row>
    <row r="2301" spans="1:1" ht="27.75" customHeight="1" x14ac:dyDescent="0.2">
      <c r="A2301" s="10"/>
    </row>
    <row r="2302" spans="1:1" ht="27.75" customHeight="1" x14ac:dyDescent="0.2">
      <c r="A2302" s="10"/>
    </row>
    <row r="2303" spans="1:1" ht="27.75" customHeight="1" x14ac:dyDescent="0.2">
      <c r="A2303" s="10"/>
    </row>
    <row r="2304" spans="1:1" ht="27.75" customHeight="1" x14ac:dyDescent="0.2">
      <c r="A2304" s="10"/>
    </row>
    <row r="2305" spans="1:1" ht="27.75" customHeight="1" x14ac:dyDescent="0.2">
      <c r="A2305" s="10"/>
    </row>
    <row r="2306" spans="1:1" ht="27.75" customHeight="1" x14ac:dyDescent="0.2">
      <c r="A2306" s="10"/>
    </row>
    <row r="2307" spans="1:1" ht="27.75" customHeight="1" x14ac:dyDescent="0.2">
      <c r="A2307" s="10"/>
    </row>
    <row r="2308" spans="1:1" ht="27.75" customHeight="1" x14ac:dyDescent="0.2">
      <c r="A2308" s="10"/>
    </row>
    <row r="2309" spans="1:1" ht="27.75" customHeight="1" x14ac:dyDescent="0.2">
      <c r="A2309" s="10"/>
    </row>
    <row r="2310" spans="1:1" ht="27.75" customHeight="1" x14ac:dyDescent="0.2">
      <c r="A2310" s="10"/>
    </row>
    <row r="2311" spans="1:1" ht="27.75" customHeight="1" x14ac:dyDescent="0.2">
      <c r="A2311" s="10"/>
    </row>
    <row r="2312" spans="1:1" ht="27.75" customHeight="1" x14ac:dyDescent="0.2">
      <c r="A2312" s="10"/>
    </row>
    <row r="2313" spans="1:1" ht="27.75" customHeight="1" x14ac:dyDescent="0.2">
      <c r="A2313" s="10"/>
    </row>
    <row r="2314" spans="1:1" ht="27.75" customHeight="1" x14ac:dyDescent="0.2">
      <c r="A2314" s="10"/>
    </row>
    <row r="2315" spans="1:1" ht="27.75" customHeight="1" x14ac:dyDescent="0.2">
      <c r="A2315" s="10"/>
    </row>
    <row r="2316" spans="1:1" ht="27.75" customHeight="1" x14ac:dyDescent="0.2">
      <c r="A2316" s="10"/>
    </row>
    <row r="2317" spans="1:1" ht="27.75" customHeight="1" x14ac:dyDescent="0.2">
      <c r="A2317" s="10"/>
    </row>
    <row r="2318" spans="1:1" ht="27.75" customHeight="1" x14ac:dyDescent="0.2">
      <c r="A2318" s="10"/>
    </row>
    <row r="2319" spans="1:1" ht="27.75" customHeight="1" x14ac:dyDescent="0.2">
      <c r="A2319" s="10"/>
    </row>
    <row r="2320" spans="1:1" ht="27.75" customHeight="1" x14ac:dyDescent="0.2">
      <c r="A2320" s="10"/>
    </row>
    <row r="2321" spans="1:1" ht="27.75" customHeight="1" x14ac:dyDescent="0.2">
      <c r="A2321" s="10"/>
    </row>
    <row r="2322" spans="1:1" ht="27.75" customHeight="1" x14ac:dyDescent="0.2">
      <c r="A2322" s="10"/>
    </row>
    <row r="2323" spans="1:1" ht="27.75" customHeight="1" x14ac:dyDescent="0.2">
      <c r="A2323" s="10"/>
    </row>
    <row r="2324" spans="1:1" ht="27.75" customHeight="1" x14ac:dyDescent="0.2">
      <c r="A2324" s="10"/>
    </row>
    <row r="2325" spans="1:1" ht="27.75" customHeight="1" x14ac:dyDescent="0.2">
      <c r="A2325" s="10"/>
    </row>
    <row r="2326" spans="1:1" ht="27.75" customHeight="1" x14ac:dyDescent="0.2">
      <c r="A2326" s="10"/>
    </row>
    <row r="2327" spans="1:1" ht="27.75" customHeight="1" x14ac:dyDescent="0.2">
      <c r="A2327" s="10"/>
    </row>
    <row r="2328" spans="1:1" ht="27.75" customHeight="1" x14ac:dyDescent="0.2">
      <c r="A2328" s="10"/>
    </row>
    <row r="2329" spans="1:1" ht="27.75" customHeight="1" x14ac:dyDescent="0.2">
      <c r="A2329" s="10"/>
    </row>
    <row r="2330" spans="1:1" ht="27.75" customHeight="1" x14ac:dyDescent="0.2">
      <c r="A2330" s="10"/>
    </row>
    <row r="2331" spans="1:1" ht="27.75" customHeight="1" x14ac:dyDescent="0.2">
      <c r="A2331" s="10"/>
    </row>
    <row r="2332" spans="1:1" ht="27.75" customHeight="1" x14ac:dyDescent="0.2">
      <c r="A2332" s="10"/>
    </row>
    <row r="2333" spans="1:1" ht="27.75" customHeight="1" x14ac:dyDescent="0.2">
      <c r="A2333" s="10"/>
    </row>
    <row r="2334" spans="1:1" ht="27.75" customHeight="1" x14ac:dyDescent="0.2">
      <c r="A2334" s="10"/>
    </row>
    <row r="2335" spans="1:1" ht="27.75" customHeight="1" x14ac:dyDescent="0.2">
      <c r="A2335" s="10"/>
    </row>
    <row r="2336" spans="1:1" ht="27.75" customHeight="1" x14ac:dyDescent="0.2">
      <c r="A2336" s="10"/>
    </row>
    <row r="2337" spans="1:1" ht="27.75" customHeight="1" x14ac:dyDescent="0.2">
      <c r="A2337" s="10"/>
    </row>
    <row r="2338" spans="1:1" ht="27.75" customHeight="1" x14ac:dyDescent="0.2">
      <c r="A2338" s="10"/>
    </row>
    <row r="2339" spans="1:1" ht="27.75" customHeight="1" x14ac:dyDescent="0.2">
      <c r="A2339" s="10"/>
    </row>
    <row r="2340" spans="1:1" ht="27.75" customHeight="1" x14ac:dyDescent="0.2">
      <c r="A2340" s="10"/>
    </row>
    <row r="2341" spans="1:1" ht="27.75" customHeight="1" x14ac:dyDescent="0.2">
      <c r="A2341" s="10"/>
    </row>
    <row r="2342" spans="1:1" ht="27.75" customHeight="1" x14ac:dyDescent="0.2">
      <c r="A2342" s="10"/>
    </row>
    <row r="2343" spans="1:1" ht="27.75" customHeight="1" x14ac:dyDescent="0.2">
      <c r="A2343" s="10"/>
    </row>
    <row r="2344" spans="1:1" ht="27.75" customHeight="1" x14ac:dyDescent="0.2">
      <c r="A2344" s="10"/>
    </row>
    <row r="2345" spans="1:1" ht="27.75" customHeight="1" x14ac:dyDescent="0.2">
      <c r="A2345" s="10"/>
    </row>
    <row r="2346" spans="1:1" ht="27.75" customHeight="1" x14ac:dyDescent="0.2">
      <c r="A2346" s="10"/>
    </row>
    <row r="2347" spans="1:1" ht="27.75" customHeight="1" x14ac:dyDescent="0.2">
      <c r="A2347" s="10"/>
    </row>
    <row r="2348" spans="1:1" ht="27.75" customHeight="1" x14ac:dyDescent="0.2">
      <c r="A2348" s="10"/>
    </row>
    <row r="2349" spans="1:1" ht="27.75" customHeight="1" x14ac:dyDescent="0.2">
      <c r="A2349" s="10"/>
    </row>
    <row r="2350" spans="1:1" ht="27.75" customHeight="1" x14ac:dyDescent="0.2">
      <c r="A2350" s="10"/>
    </row>
    <row r="2351" spans="1:1" ht="27.75" customHeight="1" x14ac:dyDescent="0.2">
      <c r="A2351" s="10"/>
    </row>
    <row r="2352" spans="1:1" ht="27.75" customHeight="1" x14ac:dyDescent="0.2">
      <c r="A2352" s="10"/>
    </row>
    <row r="2353" spans="1:1" ht="27.75" customHeight="1" x14ac:dyDescent="0.2">
      <c r="A2353" s="10"/>
    </row>
    <row r="2354" spans="1:1" ht="27.75" customHeight="1" x14ac:dyDescent="0.2">
      <c r="A2354" s="10"/>
    </row>
    <row r="2355" spans="1:1" ht="27.75" customHeight="1" x14ac:dyDescent="0.2">
      <c r="A2355" s="10"/>
    </row>
    <row r="2356" spans="1:1" ht="27.75" customHeight="1" x14ac:dyDescent="0.2">
      <c r="A2356" s="10"/>
    </row>
    <row r="2357" spans="1:1" ht="27.75" customHeight="1" x14ac:dyDescent="0.2">
      <c r="A2357" s="10"/>
    </row>
    <row r="2358" spans="1:1" ht="27.75" customHeight="1" x14ac:dyDescent="0.2">
      <c r="A2358" s="10"/>
    </row>
    <row r="2359" spans="1:1" ht="27.75" customHeight="1" x14ac:dyDescent="0.2">
      <c r="A2359" s="10"/>
    </row>
    <row r="2360" spans="1:1" ht="27.75" customHeight="1" x14ac:dyDescent="0.2">
      <c r="A2360" s="10"/>
    </row>
    <row r="2361" spans="1:1" ht="27.75" customHeight="1" x14ac:dyDescent="0.2">
      <c r="A2361" s="10"/>
    </row>
    <row r="2362" spans="1:1" ht="27.75" customHeight="1" x14ac:dyDescent="0.2">
      <c r="A2362" s="10"/>
    </row>
    <row r="2363" spans="1:1" ht="27.75" customHeight="1" x14ac:dyDescent="0.2">
      <c r="A2363" s="10"/>
    </row>
    <row r="2364" spans="1:1" ht="27.75" customHeight="1" x14ac:dyDescent="0.2">
      <c r="A2364" s="10"/>
    </row>
    <row r="2365" spans="1:1" ht="27.75" customHeight="1" x14ac:dyDescent="0.2">
      <c r="A2365" s="10"/>
    </row>
    <row r="2366" spans="1:1" ht="27.75" customHeight="1" x14ac:dyDescent="0.2">
      <c r="A2366" s="10"/>
    </row>
    <row r="2367" spans="1:1" ht="27.75" customHeight="1" x14ac:dyDescent="0.2">
      <c r="A2367" s="10"/>
    </row>
    <row r="2368" spans="1:1" ht="27.75" customHeight="1" x14ac:dyDescent="0.2">
      <c r="A2368" s="10"/>
    </row>
    <row r="2369" spans="1:1" ht="27.75" customHeight="1" x14ac:dyDescent="0.2">
      <c r="A2369" s="10"/>
    </row>
    <row r="2370" spans="1:1" ht="27.75" customHeight="1" x14ac:dyDescent="0.2">
      <c r="A2370" s="10"/>
    </row>
    <row r="2371" spans="1:1" ht="27.75" customHeight="1" x14ac:dyDescent="0.2">
      <c r="A2371" s="10"/>
    </row>
    <row r="2372" spans="1:1" ht="27.75" customHeight="1" x14ac:dyDescent="0.2">
      <c r="A2372" s="10"/>
    </row>
    <row r="2373" spans="1:1" ht="27.75" customHeight="1" x14ac:dyDescent="0.2">
      <c r="A2373" s="10"/>
    </row>
    <row r="2374" spans="1:1" ht="27.75" customHeight="1" x14ac:dyDescent="0.2">
      <c r="A2374" s="10"/>
    </row>
    <row r="2375" spans="1:1" ht="27.75" customHeight="1" x14ac:dyDescent="0.2">
      <c r="A2375" s="10"/>
    </row>
    <row r="2376" spans="1:1" ht="27.75" customHeight="1" x14ac:dyDescent="0.2">
      <c r="A2376" s="10"/>
    </row>
    <row r="2377" spans="1:1" ht="27.75" customHeight="1" x14ac:dyDescent="0.2">
      <c r="A2377" s="10"/>
    </row>
    <row r="2378" spans="1:1" ht="27.75" customHeight="1" x14ac:dyDescent="0.2">
      <c r="A2378" s="10"/>
    </row>
    <row r="2379" spans="1:1" ht="27.75" customHeight="1" x14ac:dyDescent="0.2">
      <c r="A2379" s="10"/>
    </row>
    <row r="2380" spans="1:1" ht="27.75" customHeight="1" x14ac:dyDescent="0.2">
      <c r="A2380" s="10"/>
    </row>
    <row r="2381" spans="1:1" ht="27.75" customHeight="1" x14ac:dyDescent="0.2">
      <c r="A2381" s="10"/>
    </row>
    <row r="2382" spans="1:1" ht="27.75" customHeight="1" x14ac:dyDescent="0.2">
      <c r="A2382" s="10"/>
    </row>
    <row r="2383" spans="1:1" ht="27.75" customHeight="1" x14ac:dyDescent="0.2">
      <c r="A2383" s="10"/>
    </row>
    <row r="2384" spans="1:1" ht="27.75" customHeight="1" x14ac:dyDescent="0.2">
      <c r="A2384" s="10"/>
    </row>
    <row r="2385" spans="1:1" ht="27.75" customHeight="1" x14ac:dyDescent="0.2">
      <c r="A2385" s="10"/>
    </row>
    <row r="2386" spans="1:1" ht="27.75" customHeight="1" x14ac:dyDescent="0.2">
      <c r="A2386" s="10"/>
    </row>
    <row r="2387" spans="1:1" ht="27.75" customHeight="1" x14ac:dyDescent="0.2">
      <c r="A2387" s="10"/>
    </row>
    <row r="2388" spans="1:1" ht="27.75" customHeight="1" x14ac:dyDescent="0.2">
      <c r="A2388" s="10"/>
    </row>
    <row r="2389" spans="1:1" ht="27.75" customHeight="1" x14ac:dyDescent="0.2">
      <c r="A2389" s="10"/>
    </row>
    <row r="2390" spans="1:1" ht="27.75" customHeight="1" x14ac:dyDescent="0.2">
      <c r="A2390" s="10"/>
    </row>
    <row r="2391" spans="1:1" ht="27.75" customHeight="1" x14ac:dyDescent="0.2">
      <c r="A2391" s="10"/>
    </row>
    <row r="2392" spans="1:1" ht="27.75" customHeight="1" x14ac:dyDescent="0.2">
      <c r="A2392" s="10"/>
    </row>
    <row r="2393" spans="1:1" ht="27.75" customHeight="1" x14ac:dyDescent="0.2">
      <c r="A2393" s="10"/>
    </row>
    <row r="2394" spans="1:1" ht="27.75" customHeight="1" x14ac:dyDescent="0.2">
      <c r="A2394" s="10"/>
    </row>
    <row r="2395" spans="1:1" ht="27.75" customHeight="1" x14ac:dyDescent="0.2">
      <c r="A2395" s="10"/>
    </row>
    <row r="2396" spans="1:1" ht="27.75" customHeight="1" x14ac:dyDescent="0.2">
      <c r="A2396" s="10"/>
    </row>
    <row r="2397" spans="1:1" ht="27.75" customHeight="1" x14ac:dyDescent="0.2">
      <c r="A2397" s="10"/>
    </row>
    <row r="2398" spans="1:1" ht="27.75" customHeight="1" x14ac:dyDescent="0.2">
      <c r="A2398" s="10"/>
    </row>
    <row r="2399" spans="1:1" ht="27.75" customHeight="1" x14ac:dyDescent="0.2">
      <c r="A2399" s="10"/>
    </row>
    <row r="2400" spans="1:1" ht="27.75" customHeight="1" x14ac:dyDescent="0.2">
      <c r="A2400" s="10"/>
    </row>
    <row r="2401" spans="1:1" ht="27.75" customHeight="1" x14ac:dyDescent="0.2">
      <c r="A2401" s="10"/>
    </row>
    <row r="2402" spans="1:1" ht="27.75" customHeight="1" x14ac:dyDescent="0.2">
      <c r="A2402" s="10"/>
    </row>
    <row r="2403" spans="1:1" ht="27.75" customHeight="1" x14ac:dyDescent="0.2">
      <c r="A2403" s="10"/>
    </row>
    <row r="2404" spans="1:1" ht="27.75" customHeight="1" x14ac:dyDescent="0.2">
      <c r="A2404" s="10"/>
    </row>
    <row r="2405" spans="1:1" ht="27.75" customHeight="1" x14ac:dyDescent="0.2">
      <c r="A2405" s="10"/>
    </row>
    <row r="2406" spans="1:1" ht="27.75" customHeight="1" x14ac:dyDescent="0.2">
      <c r="A2406" s="10"/>
    </row>
    <row r="2407" spans="1:1" ht="27.75" customHeight="1" x14ac:dyDescent="0.2">
      <c r="A2407" s="10"/>
    </row>
    <row r="2408" spans="1:1" ht="27.75" customHeight="1" x14ac:dyDescent="0.2">
      <c r="A2408" s="10"/>
    </row>
    <row r="2409" spans="1:1" ht="27.75" customHeight="1" x14ac:dyDescent="0.2">
      <c r="A2409" s="10"/>
    </row>
    <row r="2410" spans="1:1" ht="27.75" customHeight="1" x14ac:dyDescent="0.2">
      <c r="A2410" s="10"/>
    </row>
    <row r="2411" spans="1:1" ht="27.75" customHeight="1" x14ac:dyDescent="0.2">
      <c r="A2411" s="10"/>
    </row>
    <row r="2412" spans="1:1" ht="27.75" customHeight="1" x14ac:dyDescent="0.2">
      <c r="A2412" s="10"/>
    </row>
    <row r="2413" spans="1:1" ht="27.75" customHeight="1" x14ac:dyDescent="0.2">
      <c r="A2413" s="10"/>
    </row>
    <row r="2414" spans="1:1" ht="27.75" customHeight="1" x14ac:dyDescent="0.2">
      <c r="A2414" s="10"/>
    </row>
    <row r="2415" spans="1:1" ht="27.75" customHeight="1" x14ac:dyDescent="0.2">
      <c r="A2415" s="10"/>
    </row>
    <row r="2416" spans="1:1" ht="27.75" customHeight="1" x14ac:dyDescent="0.2">
      <c r="A2416" s="10"/>
    </row>
    <row r="2417" spans="1:1" ht="27.75" customHeight="1" x14ac:dyDescent="0.2">
      <c r="A2417" s="10"/>
    </row>
    <row r="2418" spans="1:1" ht="27.75" customHeight="1" x14ac:dyDescent="0.2">
      <c r="A2418" s="10"/>
    </row>
    <row r="2419" spans="1:1" ht="27.75" customHeight="1" x14ac:dyDescent="0.2">
      <c r="A2419" s="10"/>
    </row>
    <row r="2420" spans="1:1" ht="27.75" customHeight="1" x14ac:dyDescent="0.2">
      <c r="A2420" s="10"/>
    </row>
    <row r="2421" spans="1:1" ht="27.75" customHeight="1" x14ac:dyDescent="0.2">
      <c r="A2421" s="10"/>
    </row>
    <row r="2422" spans="1:1" ht="27.75" customHeight="1" x14ac:dyDescent="0.2">
      <c r="A2422" s="10"/>
    </row>
    <row r="2423" spans="1:1" ht="27.75" customHeight="1" x14ac:dyDescent="0.2">
      <c r="A2423" s="10"/>
    </row>
    <row r="2424" spans="1:1" ht="27.75" customHeight="1" x14ac:dyDescent="0.2">
      <c r="A2424" s="10"/>
    </row>
    <row r="2425" spans="1:1" ht="27.75" customHeight="1" x14ac:dyDescent="0.2">
      <c r="A2425" s="10"/>
    </row>
    <row r="2426" spans="1:1" ht="27.75" customHeight="1" x14ac:dyDescent="0.2">
      <c r="A2426" s="10"/>
    </row>
    <row r="2427" spans="1:1" ht="27.75" customHeight="1" x14ac:dyDescent="0.2">
      <c r="A2427" s="10"/>
    </row>
    <row r="2428" spans="1:1" ht="27.75" customHeight="1" x14ac:dyDescent="0.2">
      <c r="A2428" s="10"/>
    </row>
    <row r="2429" spans="1:1" ht="27.75" customHeight="1" x14ac:dyDescent="0.2">
      <c r="A2429" s="10"/>
    </row>
    <row r="2430" spans="1:1" ht="27.75" customHeight="1" x14ac:dyDescent="0.2">
      <c r="A2430" s="10"/>
    </row>
    <row r="2431" spans="1:1" ht="27.75" customHeight="1" x14ac:dyDescent="0.2">
      <c r="A2431" s="10"/>
    </row>
    <row r="2432" spans="1:1" ht="27.75" customHeight="1" x14ac:dyDescent="0.2">
      <c r="A2432" s="10"/>
    </row>
    <row r="2433" spans="1:1" ht="27.75" customHeight="1" x14ac:dyDescent="0.2">
      <c r="A2433" s="10"/>
    </row>
    <row r="2434" spans="1:1" ht="27.75" customHeight="1" x14ac:dyDescent="0.2">
      <c r="A2434" s="10"/>
    </row>
    <row r="2435" spans="1:1" ht="27.75" customHeight="1" x14ac:dyDescent="0.2">
      <c r="A2435" s="10"/>
    </row>
    <row r="2436" spans="1:1" ht="27.75" customHeight="1" x14ac:dyDescent="0.2">
      <c r="A2436" s="10"/>
    </row>
    <row r="2437" spans="1:1" ht="27.75" customHeight="1" x14ac:dyDescent="0.2">
      <c r="A2437" s="10"/>
    </row>
    <row r="2438" spans="1:1" ht="27.75" customHeight="1" x14ac:dyDescent="0.2">
      <c r="A2438" s="10"/>
    </row>
    <row r="2439" spans="1:1" ht="27.75" customHeight="1" x14ac:dyDescent="0.2">
      <c r="A2439" s="10"/>
    </row>
    <row r="2440" spans="1:1" ht="27.75" customHeight="1" x14ac:dyDescent="0.2">
      <c r="A2440" s="10"/>
    </row>
    <row r="2441" spans="1:1" ht="27.75" customHeight="1" x14ac:dyDescent="0.2">
      <c r="A2441" s="10"/>
    </row>
    <row r="2442" spans="1:1" ht="27.75" customHeight="1" x14ac:dyDescent="0.2">
      <c r="A2442" s="10"/>
    </row>
    <row r="2443" spans="1:1" ht="27.75" customHeight="1" x14ac:dyDescent="0.2">
      <c r="A2443" s="10"/>
    </row>
    <row r="2444" spans="1:1" ht="27.75" customHeight="1" x14ac:dyDescent="0.2">
      <c r="A2444" s="10"/>
    </row>
    <row r="2445" spans="1:1" ht="27.75" customHeight="1" x14ac:dyDescent="0.2">
      <c r="A2445" s="10"/>
    </row>
    <row r="2446" spans="1:1" ht="27.75" customHeight="1" x14ac:dyDescent="0.2">
      <c r="A2446" s="10"/>
    </row>
    <row r="2447" spans="1:1" ht="27.75" customHeight="1" x14ac:dyDescent="0.2">
      <c r="A2447" s="10"/>
    </row>
    <row r="2448" spans="1:1" ht="27.75" customHeight="1" x14ac:dyDescent="0.2">
      <c r="A2448" s="10"/>
    </row>
    <row r="2449" spans="1:1" ht="27.75" customHeight="1" x14ac:dyDescent="0.2">
      <c r="A2449" s="10"/>
    </row>
    <row r="2450" spans="1:1" ht="27.75" customHeight="1" x14ac:dyDescent="0.2">
      <c r="A2450" s="10"/>
    </row>
    <row r="2451" spans="1:1" ht="27.75" customHeight="1" x14ac:dyDescent="0.2">
      <c r="A2451" s="10"/>
    </row>
    <row r="2452" spans="1:1" ht="27.75" customHeight="1" x14ac:dyDescent="0.2">
      <c r="A2452" s="10"/>
    </row>
    <row r="2453" spans="1:1" ht="27.75" customHeight="1" x14ac:dyDescent="0.2">
      <c r="A2453" s="10"/>
    </row>
    <row r="2454" spans="1:1" ht="27.75" customHeight="1" x14ac:dyDescent="0.2">
      <c r="A2454" s="10"/>
    </row>
    <row r="2455" spans="1:1" ht="27.75" customHeight="1" x14ac:dyDescent="0.2">
      <c r="A2455" s="10"/>
    </row>
    <row r="2456" spans="1:1" ht="27.75" customHeight="1" x14ac:dyDescent="0.2">
      <c r="A2456" s="10"/>
    </row>
    <row r="2457" spans="1:1" ht="27.75" customHeight="1" x14ac:dyDescent="0.2">
      <c r="A2457" s="10"/>
    </row>
    <row r="2458" spans="1:1" ht="27.75" customHeight="1" x14ac:dyDescent="0.2">
      <c r="A2458" s="10"/>
    </row>
    <row r="2459" spans="1:1" ht="27.75" customHeight="1" x14ac:dyDescent="0.2">
      <c r="A2459" s="10"/>
    </row>
    <row r="2460" spans="1:1" ht="27.75" customHeight="1" x14ac:dyDescent="0.2">
      <c r="A2460" s="10"/>
    </row>
    <row r="2461" spans="1:1" ht="27.75" customHeight="1" x14ac:dyDescent="0.2">
      <c r="A2461" s="10"/>
    </row>
    <row r="2462" spans="1:1" ht="27.75" customHeight="1" x14ac:dyDescent="0.2">
      <c r="A2462" s="10"/>
    </row>
    <row r="2463" spans="1:1" ht="27.75" customHeight="1" x14ac:dyDescent="0.2">
      <c r="A2463" s="10"/>
    </row>
    <row r="2464" spans="1:1" ht="27.75" customHeight="1" x14ac:dyDescent="0.2">
      <c r="A2464" s="10"/>
    </row>
    <row r="2465" spans="1:1" ht="27.75" customHeight="1" x14ac:dyDescent="0.2">
      <c r="A2465" s="10"/>
    </row>
    <row r="2466" spans="1:1" ht="27.75" customHeight="1" x14ac:dyDescent="0.2">
      <c r="A2466" s="10"/>
    </row>
    <row r="2467" spans="1:1" ht="27.75" customHeight="1" x14ac:dyDescent="0.2">
      <c r="A2467" s="10"/>
    </row>
    <row r="2468" spans="1:1" ht="27.75" customHeight="1" x14ac:dyDescent="0.2">
      <c r="A2468" s="10"/>
    </row>
    <row r="2469" spans="1:1" ht="27.75" customHeight="1" x14ac:dyDescent="0.2">
      <c r="A2469" s="10"/>
    </row>
    <row r="2470" spans="1:1" ht="27.75" customHeight="1" x14ac:dyDescent="0.2">
      <c r="A2470" s="10"/>
    </row>
    <row r="2471" spans="1:1" ht="27.75" customHeight="1" x14ac:dyDescent="0.2">
      <c r="A2471" s="10"/>
    </row>
    <row r="2472" spans="1:1" ht="27.75" customHeight="1" x14ac:dyDescent="0.2">
      <c r="A2472" s="10"/>
    </row>
    <row r="2473" spans="1:1" ht="27.75" customHeight="1" x14ac:dyDescent="0.2">
      <c r="A2473" s="10"/>
    </row>
    <row r="2474" spans="1:1" ht="27.75" customHeight="1" x14ac:dyDescent="0.2">
      <c r="A2474" s="10"/>
    </row>
    <row r="2475" spans="1:1" ht="27.75" customHeight="1" x14ac:dyDescent="0.2">
      <c r="A2475" s="10"/>
    </row>
    <row r="2476" spans="1:1" ht="27.75" customHeight="1" x14ac:dyDescent="0.2">
      <c r="A2476" s="10"/>
    </row>
    <row r="2477" spans="1:1" ht="27.75" customHeight="1" x14ac:dyDescent="0.2">
      <c r="A2477" s="10"/>
    </row>
    <row r="2478" spans="1:1" ht="27.75" customHeight="1" x14ac:dyDescent="0.2">
      <c r="A2478" s="10"/>
    </row>
    <row r="2479" spans="1:1" ht="27.75" customHeight="1" x14ac:dyDescent="0.2">
      <c r="A2479" s="10"/>
    </row>
    <row r="2480" spans="1:1" ht="27.75" customHeight="1" x14ac:dyDescent="0.2">
      <c r="A2480" s="10"/>
    </row>
    <row r="2481" spans="1:1" ht="27.75" customHeight="1" x14ac:dyDescent="0.2">
      <c r="A2481" s="10"/>
    </row>
    <row r="2482" spans="1:1" ht="27.75" customHeight="1" x14ac:dyDescent="0.2">
      <c r="A2482" s="10"/>
    </row>
    <row r="2483" spans="1:1" ht="27.75" customHeight="1" x14ac:dyDescent="0.2">
      <c r="A2483" s="10"/>
    </row>
    <row r="2484" spans="1:1" ht="27.75" customHeight="1" x14ac:dyDescent="0.2">
      <c r="A2484" s="10"/>
    </row>
    <row r="2485" spans="1:1" ht="27.75" customHeight="1" x14ac:dyDescent="0.2">
      <c r="A2485" s="10"/>
    </row>
    <row r="2486" spans="1:1" ht="27.75" customHeight="1" x14ac:dyDescent="0.2">
      <c r="A2486" s="10"/>
    </row>
    <row r="2487" spans="1:1" ht="27.75" customHeight="1" x14ac:dyDescent="0.2">
      <c r="A2487" s="10"/>
    </row>
    <row r="2488" spans="1:1" ht="27.75" customHeight="1" x14ac:dyDescent="0.2">
      <c r="A2488" s="10"/>
    </row>
    <row r="2489" spans="1:1" ht="27.75" customHeight="1" x14ac:dyDescent="0.2">
      <c r="A2489" s="10"/>
    </row>
    <row r="2490" spans="1:1" ht="27.75" customHeight="1" x14ac:dyDescent="0.2">
      <c r="A2490" s="10"/>
    </row>
    <row r="2491" spans="1:1" ht="27.75" customHeight="1" x14ac:dyDescent="0.2">
      <c r="A2491" s="10"/>
    </row>
    <row r="2492" spans="1:1" ht="27.75" customHeight="1" x14ac:dyDescent="0.2">
      <c r="A2492" s="10"/>
    </row>
    <row r="2493" spans="1:1" ht="27.75" customHeight="1" x14ac:dyDescent="0.2">
      <c r="A2493" s="10"/>
    </row>
    <row r="2494" spans="1:1" ht="27.75" customHeight="1" x14ac:dyDescent="0.2">
      <c r="A2494" s="10"/>
    </row>
    <row r="2495" spans="1:1" ht="27.75" customHeight="1" x14ac:dyDescent="0.2">
      <c r="A2495" s="10"/>
    </row>
    <row r="2496" spans="1:1" ht="27.75" customHeight="1" x14ac:dyDescent="0.2">
      <c r="A2496" s="10"/>
    </row>
    <row r="2497" spans="1:1" ht="27.75" customHeight="1" x14ac:dyDescent="0.2">
      <c r="A2497" s="10"/>
    </row>
    <row r="2498" spans="1:1" ht="27.75" customHeight="1" x14ac:dyDescent="0.2">
      <c r="A2498" s="10"/>
    </row>
    <row r="2499" spans="1:1" ht="27.75" customHeight="1" x14ac:dyDescent="0.2">
      <c r="A2499" s="10"/>
    </row>
    <row r="2500" spans="1:1" ht="27.75" customHeight="1" x14ac:dyDescent="0.2">
      <c r="A2500" s="10"/>
    </row>
    <row r="2501" spans="1:1" ht="27.75" customHeight="1" x14ac:dyDescent="0.2">
      <c r="A2501" s="10"/>
    </row>
    <row r="2502" spans="1:1" ht="27.75" customHeight="1" x14ac:dyDescent="0.2">
      <c r="A2502" s="10"/>
    </row>
    <row r="2503" spans="1:1" ht="27.75" customHeight="1" x14ac:dyDescent="0.2">
      <c r="A2503" s="10"/>
    </row>
    <row r="2504" spans="1:1" ht="27.75" customHeight="1" x14ac:dyDescent="0.2">
      <c r="A2504" s="10"/>
    </row>
    <row r="2505" spans="1:1" ht="27.75" customHeight="1" x14ac:dyDescent="0.2">
      <c r="A2505" s="10"/>
    </row>
    <row r="2506" spans="1:1" ht="27.75" customHeight="1" x14ac:dyDescent="0.2">
      <c r="A2506" s="10"/>
    </row>
    <row r="2507" spans="1:1" ht="27.75" customHeight="1" x14ac:dyDescent="0.2">
      <c r="A2507" s="10"/>
    </row>
    <row r="2508" spans="1:1" ht="27.75" customHeight="1" x14ac:dyDescent="0.2">
      <c r="A2508" s="10"/>
    </row>
    <row r="2509" spans="1:1" ht="27.75" customHeight="1" x14ac:dyDescent="0.2">
      <c r="A2509" s="10"/>
    </row>
    <row r="2510" spans="1:1" ht="27.75" customHeight="1" x14ac:dyDescent="0.2">
      <c r="A2510" s="10"/>
    </row>
    <row r="2511" spans="1:1" ht="27.75" customHeight="1" x14ac:dyDescent="0.2">
      <c r="A2511" s="10"/>
    </row>
    <row r="2512" spans="1:1" ht="27.75" customHeight="1" x14ac:dyDescent="0.2">
      <c r="A2512" s="10"/>
    </row>
    <row r="2513" spans="1:1" ht="27.75" customHeight="1" x14ac:dyDescent="0.2">
      <c r="A2513" s="10"/>
    </row>
    <row r="2514" spans="1:1" ht="27.75" customHeight="1" x14ac:dyDescent="0.2">
      <c r="A2514" s="10"/>
    </row>
    <row r="2515" spans="1:1" ht="27.75" customHeight="1" x14ac:dyDescent="0.2">
      <c r="A2515" s="10"/>
    </row>
    <row r="2516" spans="1:1" ht="27.75" customHeight="1" x14ac:dyDescent="0.2">
      <c r="A2516" s="10"/>
    </row>
    <row r="2517" spans="1:1" ht="27.75" customHeight="1" x14ac:dyDescent="0.2">
      <c r="A2517" s="10"/>
    </row>
    <row r="2518" spans="1:1" ht="27.75" customHeight="1" x14ac:dyDescent="0.2">
      <c r="A2518" s="10"/>
    </row>
    <row r="2519" spans="1:1" ht="27.75" customHeight="1" x14ac:dyDescent="0.2">
      <c r="A2519" s="10"/>
    </row>
    <row r="2520" spans="1:1" ht="27.75" customHeight="1" x14ac:dyDescent="0.2">
      <c r="A2520" s="10"/>
    </row>
    <row r="2521" spans="1:1" ht="27.75" customHeight="1" x14ac:dyDescent="0.2">
      <c r="A2521" s="10"/>
    </row>
    <row r="2522" spans="1:1" ht="27.75" customHeight="1" x14ac:dyDescent="0.2">
      <c r="A2522" s="10"/>
    </row>
    <row r="2523" spans="1:1" ht="27.75" customHeight="1" x14ac:dyDescent="0.2">
      <c r="A2523" s="10"/>
    </row>
    <row r="2524" spans="1:1" ht="27.75" customHeight="1" x14ac:dyDescent="0.2">
      <c r="A2524" s="10"/>
    </row>
    <row r="2525" spans="1:1" ht="27.75" customHeight="1" x14ac:dyDescent="0.2">
      <c r="A2525" s="10"/>
    </row>
    <row r="2526" spans="1:1" ht="27.75" customHeight="1" x14ac:dyDescent="0.2">
      <c r="A2526" s="10"/>
    </row>
    <row r="2527" spans="1:1" ht="27.75" customHeight="1" x14ac:dyDescent="0.2">
      <c r="A2527" s="10"/>
    </row>
    <row r="2528" spans="1:1" ht="27.75" customHeight="1" x14ac:dyDescent="0.2">
      <c r="A2528" s="10"/>
    </row>
    <row r="2529" spans="1:1" ht="27.75" customHeight="1" x14ac:dyDescent="0.2">
      <c r="A2529" s="10"/>
    </row>
    <row r="2530" spans="1:1" ht="27.75" customHeight="1" x14ac:dyDescent="0.2">
      <c r="A2530" s="10"/>
    </row>
    <row r="2531" spans="1:1" ht="27.75" customHeight="1" x14ac:dyDescent="0.2">
      <c r="A2531" s="10"/>
    </row>
    <row r="2532" spans="1:1" ht="27.75" customHeight="1" x14ac:dyDescent="0.2">
      <c r="A2532" s="10"/>
    </row>
    <row r="2533" spans="1:1" ht="27.75" customHeight="1" x14ac:dyDescent="0.2">
      <c r="A2533" s="10"/>
    </row>
    <row r="2534" spans="1:1" ht="27.75" customHeight="1" x14ac:dyDescent="0.2">
      <c r="A2534" s="10"/>
    </row>
    <row r="2535" spans="1:1" ht="27.75" customHeight="1" x14ac:dyDescent="0.2">
      <c r="A2535" s="10"/>
    </row>
    <row r="2536" spans="1:1" ht="27.75" customHeight="1" x14ac:dyDescent="0.2">
      <c r="A2536" s="10"/>
    </row>
    <row r="2537" spans="1:1" ht="27.75" customHeight="1" x14ac:dyDescent="0.2">
      <c r="A2537" s="10"/>
    </row>
    <row r="2538" spans="1:1" ht="27.75" customHeight="1" x14ac:dyDescent="0.2">
      <c r="A2538" s="10"/>
    </row>
    <row r="2539" spans="1:1" ht="27.75" customHeight="1" x14ac:dyDescent="0.2">
      <c r="A2539" s="10"/>
    </row>
    <row r="2540" spans="1:1" ht="27.75" customHeight="1" x14ac:dyDescent="0.2">
      <c r="A2540" s="10"/>
    </row>
    <row r="2541" spans="1:1" ht="27.75" customHeight="1" x14ac:dyDescent="0.2">
      <c r="A2541" s="10"/>
    </row>
    <row r="2542" spans="1:1" ht="27.75" customHeight="1" x14ac:dyDescent="0.2">
      <c r="A2542" s="10"/>
    </row>
    <row r="2543" spans="1:1" ht="27.75" customHeight="1" x14ac:dyDescent="0.2">
      <c r="A2543" s="10"/>
    </row>
    <row r="2544" spans="1:1" ht="27.75" customHeight="1" x14ac:dyDescent="0.2">
      <c r="A2544" s="10"/>
    </row>
    <row r="2545" spans="1:1" ht="27.75" customHeight="1" x14ac:dyDescent="0.2">
      <c r="A2545" s="10"/>
    </row>
    <row r="2546" spans="1:1" ht="27.75" customHeight="1" x14ac:dyDescent="0.2">
      <c r="A2546" s="10"/>
    </row>
    <row r="2547" spans="1:1" ht="27.75" customHeight="1" x14ac:dyDescent="0.2">
      <c r="A2547" s="10"/>
    </row>
    <row r="2548" spans="1:1" ht="27.75" customHeight="1" x14ac:dyDescent="0.2">
      <c r="A2548" s="10"/>
    </row>
    <row r="2549" spans="1:1" ht="27.75" customHeight="1" x14ac:dyDescent="0.2">
      <c r="A2549" s="10"/>
    </row>
    <row r="2550" spans="1:1" ht="27.75" customHeight="1" x14ac:dyDescent="0.2">
      <c r="A2550" s="10"/>
    </row>
    <row r="2551" spans="1:1" ht="27.75" customHeight="1" x14ac:dyDescent="0.2">
      <c r="A2551" s="10"/>
    </row>
    <row r="2552" spans="1:1" ht="27.75" customHeight="1" x14ac:dyDescent="0.2">
      <c r="A2552" s="10"/>
    </row>
    <row r="2553" spans="1:1" ht="27.75" customHeight="1" x14ac:dyDescent="0.2">
      <c r="A2553" s="10"/>
    </row>
    <row r="2554" spans="1:1" ht="27.75" customHeight="1" x14ac:dyDescent="0.2">
      <c r="A2554" s="10"/>
    </row>
    <row r="2555" spans="1:1" ht="27.75" customHeight="1" x14ac:dyDescent="0.2">
      <c r="A2555" s="10"/>
    </row>
    <row r="2556" spans="1:1" ht="27.75" customHeight="1" x14ac:dyDescent="0.2">
      <c r="A2556" s="10"/>
    </row>
    <row r="2557" spans="1:1" ht="27.75" customHeight="1" x14ac:dyDescent="0.2">
      <c r="A2557" s="10"/>
    </row>
    <row r="2558" spans="1:1" ht="27.75" customHeight="1" x14ac:dyDescent="0.2">
      <c r="A2558" s="10"/>
    </row>
    <row r="2559" spans="1:1" ht="27.75" customHeight="1" x14ac:dyDescent="0.2">
      <c r="A2559" s="10"/>
    </row>
    <row r="2560" spans="1:1" ht="27.75" customHeight="1" x14ac:dyDescent="0.2">
      <c r="A2560" s="10"/>
    </row>
    <row r="2561" spans="1:1" ht="27.75" customHeight="1" x14ac:dyDescent="0.2">
      <c r="A2561" s="10"/>
    </row>
    <row r="2562" spans="1:1" ht="27.75" customHeight="1" x14ac:dyDescent="0.2">
      <c r="A2562" s="10"/>
    </row>
    <row r="2563" spans="1:1" ht="27.75" customHeight="1" x14ac:dyDescent="0.2">
      <c r="A2563" s="10"/>
    </row>
    <row r="2564" spans="1:1" ht="27.75" customHeight="1" x14ac:dyDescent="0.2">
      <c r="A2564" s="10"/>
    </row>
    <row r="2565" spans="1:1" ht="27.75" customHeight="1" x14ac:dyDescent="0.2">
      <c r="A2565" s="10"/>
    </row>
    <row r="2566" spans="1:1" ht="27.75" customHeight="1" x14ac:dyDescent="0.2">
      <c r="A2566" s="10"/>
    </row>
    <row r="2567" spans="1:1" ht="27.75" customHeight="1" x14ac:dyDescent="0.2">
      <c r="A2567" s="10"/>
    </row>
    <row r="2568" spans="1:1" ht="27.75" customHeight="1" x14ac:dyDescent="0.2">
      <c r="A2568" s="10"/>
    </row>
    <row r="2569" spans="1:1" ht="27.75" customHeight="1" x14ac:dyDescent="0.2">
      <c r="A2569" s="10"/>
    </row>
    <row r="2570" spans="1:1" ht="27.75" customHeight="1" x14ac:dyDescent="0.2">
      <c r="A2570" s="10"/>
    </row>
    <row r="2571" spans="1:1" ht="27.75" customHeight="1" x14ac:dyDescent="0.2">
      <c r="A2571" s="10"/>
    </row>
    <row r="2572" spans="1:1" ht="27.75" customHeight="1" x14ac:dyDescent="0.2">
      <c r="A2572" s="10"/>
    </row>
    <row r="2573" spans="1:1" ht="27.75" customHeight="1" x14ac:dyDescent="0.2">
      <c r="A2573" s="10"/>
    </row>
    <row r="2574" spans="1:1" ht="27.75" customHeight="1" x14ac:dyDescent="0.2">
      <c r="A2574" s="10"/>
    </row>
    <row r="2575" spans="1:1" ht="27.75" customHeight="1" x14ac:dyDescent="0.2">
      <c r="A2575" s="10"/>
    </row>
    <row r="2576" spans="1:1" ht="27.75" customHeight="1" x14ac:dyDescent="0.2">
      <c r="A2576" s="10"/>
    </row>
    <row r="2577" spans="1:1" ht="27.75" customHeight="1" x14ac:dyDescent="0.2">
      <c r="A2577" s="10"/>
    </row>
    <row r="2578" spans="1:1" ht="27.75" customHeight="1" x14ac:dyDescent="0.2">
      <c r="A2578" s="10"/>
    </row>
    <row r="2579" spans="1:1" ht="27.75" customHeight="1" x14ac:dyDescent="0.2">
      <c r="A2579" s="10"/>
    </row>
    <row r="2580" spans="1:1" ht="27.75" customHeight="1" x14ac:dyDescent="0.2">
      <c r="A2580" s="10"/>
    </row>
    <row r="2581" spans="1:1" ht="27.75" customHeight="1" x14ac:dyDescent="0.2">
      <c r="A2581" s="10"/>
    </row>
    <row r="2582" spans="1:1" ht="27.75" customHeight="1" x14ac:dyDescent="0.2">
      <c r="A2582" s="10"/>
    </row>
    <row r="2583" spans="1:1" ht="27.75" customHeight="1" x14ac:dyDescent="0.2">
      <c r="A2583" s="10"/>
    </row>
    <row r="2584" spans="1:1" ht="27.75" customHeight="1" x14ac:dyDescent="0.2">
      <c r="A2584" s="10"/>
    </row>
    <row r="2585" spans="1:1" ht="27.75" customHeight="1" x14ac:dyDescent="0.2">
      <c r="A2585" s="10"/>
    </row>
    <row r="2586" spans="1:1" ht="27.75" customHeight="1" x14ac:dyDescent="0.2">
      <c r="A2586" s="10"/>
    </row>
    <row r="2587" spans="1:1" ht="27.75" customHeight="1" x14ac:dyDescent="0.2">
      <c r="A2587" s="10"/>
    </row>
    <row r="2588" spans="1:1" ht="27.75" customHeight="1" x14ac:dyDescent="0.2">
      <c r="A2588" s="10"/>
    </row>
    <row r="2589" spans="1:1" ht="27.75" customHeight="1" x14ac:dyDescent="0.2">
      <c r="A2589" s="10"/>
    </row>
    <row r="2590" spans="1:1" ht="27.75" customHeight="1" x14ac:dyDescent="0.2">
      <c r="A2590" s="10"/>
    </row>
    <row r="2591" spans="1:1" ht="27.75" customHeight="1" x14ac:dyDescent="0.2">
      <c r="A2591" s="10"/>
    </row>
    <row r="2592" spans="1:1" ht="27.75" customHeight="1" x14ac:dyDescent="0.2">
      <c r="A2592" s="10"/>
    </row>
    <row r="2593" spans="1:1" ht="27.75" customHeight="1" x14ac:dyDescent="0.2">
      <c r="A2593" s="10"/>
    </row>
    <row r="2594" spans="1:1" ht="27.75" customHeight="1" x14ac:dyDescent="0.2">
      <c r="A2594" s="10"/>
    </row>
    <row r="2595" spans="1:1" ht="27.75" customHeight="1" x14ac:dyDescent="0.2">
      <c r="A2595" s="10"/>
    </row>
    <row r="2596" spans="1:1" ht="27.75" customHeight="1" x14ac:dyDescent="0.2">
      <c r="A2596" s="10"/>
    </row>
    <row r="2597" spans="1:1" ht="27.75" customHeight="1" x14ac:dyDescent="0.2">
      <c r="A2597" s="10"/>
    </row>
    <row r="2598" spans="1:1" ht="27.75" customHeight="1" x14ac:dyDescent="0.2">
      <c r="A2598" s="10"/>
    </row>
    <row r="2599" spans="1:1" ht="27.75" customHeight="1" x14ac:dyDescent="0.2">
      <c r="A2599" s="10"/>
    </row>
    <row r="2600" spans="1:1" ht="27.75" customHeight="1" x14ac:dyDescent="0.2">
      <c r="A2600" s="10"/>
    </row>
    <row r="2601" spans="1:1" ht="27.75" customHeight="1" x14ac:dyDescent="0.2">
      <c r="A2601" s="10"/>
    </row>
    <row r="2602" spans="1:1" ht="27.75" customHeight="1" x14ac:dyDescent="0.2">
      <c r="A2602" s="10"/>
    </row>
    <row r="2603" spans="1:1" ht="27.75" customHeight="1" x14ac:dyDescent="0.2">
      <c r="A2603" s="10"/>
    </row>
    <row r="2604" spans="1:1" ht="27.75" customHeight="1" x14ac:dyDescent="0.2">
      <c r="A2604" s="10"/>
    </row>
    <row r="2605" spans="1:1" ht="27.75" customHeight="1" x14ac:dyDescent="0.2">
      <c r="A2605" s="10"/>
    </row>
    <row r="2606" spans="1:1" ht="27.75" customHeight="1" x14ac:dyDescent="0.2">
      <c r="A2606" s="10"/>
    </row>
    <row r="2607" spans="1:1" ht="27.75" customHeight="1" x14ac:dyDescent="0.2">
      <c r="A2607" s="10"/>
    </row>
    <row r="2608" spans="1:1" ht="27.75" customHeight="1" x14ac:dyDescent="0.2">
      <c r="A2608" s="10"/>
    </row>
    <row r="2609" spans="1:1" ht="27.75" customHeight="1" x14ac:dyDescent="0.2">
      <c r="A2609" s="10"/>
    </row>
    <row r="2610" spans="1:1" ht="27.75" customHeight="1" x14ac:dyDescent="0.2">
      <c r="A2610" s="10"/>
    </row>
    <row r="2611" spans="1:1" ht="27.75" customHeight="1" x14ac:dyDescent="0.2">
      <c r="A2611" s="10"/>
    </row>
    <row r="2612" spans="1:1" ht="27.75" customHeight="1" x14ac:dyDescent="0.2">
      <c r="A2612" s="10"/>
    </row>
    <row r="2613" spans="1:1" ht="27.75" customHeight="1" x14ac:dyDescent="0.2">
      <c r="A2613" s="10"/>
    </row>
    <row r="2614" spans="1:1" ht="27.75" customHeight="1" x14ac:dyDescent="0.2">
      <c r="A2614" s="10"/>
    </row>
    <row r="2615" spans="1:1" ht="27.75" customHeight="1" x14ac:dyDescent="0.2">
      <c r="A2615" s="10"/>
    </row>
    <row r="2616" spans="1:1" ht="27.75" customHeight="1" x14ac:dyDescent="0.2">
      <c r="A2616" s="10"/>
    </row>
    <row r="2617" spans="1:1" ht="27.75" customHeight="1" x14ac:dyDescent="0.2">
      <c r="A2617" s="10"/>
    </row>
    <row r="2618" spans="1:1" ht="27.75" customHeight="1" x14ac:dyDescent="0.2">
      <c r="A2618" s="10"/>
    </row>
    <row r="2619" spans="1:1" ht="27.75" customHeight="1" x14ac:dyDescent="0.2">
      <c r="A2619" s="10"/>
    </row>
    <row r="2620" spans="1:1" ht="27.75" customHeight="1" x14ac:dyDescent="0.2">
      <c r="A2620" s="10"/>
    </row>
    <row r="2621" spans="1:1" ht="27.75" customHeight="1" x14ac:dyDescent="0.2">
      <c r="A2621" s="10"/>
    </row>
    <row r="2622" spans="1:1" ht="27.75" customHeight="1" x14ac:dyDescent="0.2">
      <c r="A2622" s="10"/>
    </row>
    <row r="2623" spans="1:1" ht="27.75" customHeight="1" x14ac:dyDescent="0.2">
      <c r="A2623" s="10"/>
    </row>
    <row r="2624" spans="1:1" ht="27.75" customHeight="1" x14ac:dyDescent="0.2">
      <c r="A2624" s="10"/>
    </row>
    <row r="2625" spans="1:1" ht="27.75" customHeight="1" x14ac:dyDescent="0.2">
      <c r="A2625" s="10"/>
    </row>
    <row r="2626" spans="1:1" ht="27.75" customHeight="1" x14ac:dyDescent="0.2">
      <c r="A2626" s="10"/>
    </row>
    <row r="2627" spans="1:1" ht="27.75" customHeight="1" x14ac:dyDescent="0.2">
      <c r="A2627" s="10"/>
    </row>
    <row r="2628" spans="1:1" ht="27.75" customHeight="1" x14ac:dyDescent="0.2">
      <c r="A2628" s="10"/>
    </row>
    <row r="2629" spans="1:1" ht="27.75" customHeight="1" x14ac:dyDescent="0.2">
      <c r="A2629" s="10"/>
    </row>
    <row r="2630" spans="1:1" ht="27.75" customHeight="1" x14ac:dyDescent="0.2">
      <c r="A2630" s="10"/>
    </row>
    <row r="2631" spans="1:1" ht="27.75" customHeight="1" x14ac:dyDescent="0.2">
      <c r="A2631" s="10"/>
    </row>
    <row r="2632" spans="1:1" ht="27.75" customHeight="1" x14ac:dyDescent="0.2">
      <c r="A2632" s="10"/>
    </row>
    <row r="2633" spans="1:1" ht="27.75" customHeight="1" x14ac:dyDescent="0.2">
      <c r="A2633" s="10"/>
    </row>
    <row r="2634" spans="1:1" ht="27.75" customHeight="1" x14ac:dyDescent="0.2">
      <c r="A2634" s="10"/>
    </row>
    <row r="2635" spans="1:1" ht="27.75" customHeight="1" x14ac:dyDescent="0.2">
      <c r="A2635" s="10"/>
    </row>
    <row r="2636" spans="1:1" ht="27.75" customHeight="1" x14ac:dyDescent="0.2">
      <c r="A2636" s="10"/>
    </row>
    <row r="2637" spans="1:1" ht="27.75" customHeight="1" x14ac:dyDescent="0.2">
      <c r="A2637" s="10"/>
    </row>
    <row r="2638" spans="1:1" ht="27.75" customHeight="1" x14ac:dyDescent="0.2">
      <c r="A2638" s="10"/>
    </row>
    <row r="2639" spans="1:1" ht="27.75" customHeight="1" x14ac:dyDescent="0.2">
      <c r="A2639" s="10"/>
    </row>
    <row r="2640" spans="1:1" ht="27.75" customHeight="1" x14ac:dyDescent="0.2">
      <c r="A2640" s="10"/>
    </row>
    <row r="2641" spans="1:1" ht="27.75" customHeight="1" x14ac:dyDescent="0.2">
      <c r="A2641" s="10"/>
    </row>
    <row r="2642" spans="1:1" ht="27.75" customHeight="1" x14ac:dyDescent="0.2">
      <c r="A2642" s="10"/>
    </row>
    <row r="2643" spans="1:1" ht="27.75" customHeight="1" x14ac:dyDescent="0.2">
      <c r="A2643" s="10"/>
    </row>
    <row r="2644" spans="1:1" ht="27.75" customHeight="1" x14ac:dyDescent="0.2">
      <c r="A2644" s="10"/>
    </row>
    <row r="2645" spans="1:1" ht="27.75" customHeight="1" x14ac:dyDescent="0.2">
      <c r="A2645" s="10"/>
    </row>
    <row r="2646" spans="1:1" ht="27.75" customHeight="1" x14ac:dyDescent="0.2">
      <c r="A2646" s="10"/>
    </row>
    <row r="2647" spans="1:1" ht="27.75" customHeight="1" x14ac:dyDescent="0.2">
      <c r="A2647" s="10"/>
    </row>
    <row r="2648" spans="1:1" ht="27.75" customHeight="1" x14ac:dyDescent="0.2">
      <c r="A2648" s="10"/>
    </row>
    <row r="2649" spans="1:1" ht="27.75" customHeight="1" x14ac:dyDescent="0.2">
      <c r="A2649" s="10"/>
    </row>
    <row r="2650" spans="1:1" ht="27.75" customHeight="1" x14ac:dyDescent="0.2">
      <c r="A2650" s="10"/>
    </row>
    <row r="2651" spans="1:1" ht="27.75" customHeight="1" x14ac:dyDescent="0.2">
      <c r="A2651" s="10"/>
    </row>
    <row r="2652" spans="1:1" ht="27.75" customHeight="1" x14ac:dyDescent="0.2">
      <c r="A2652" s="10"/>
    </row>
    <row r="2653" spans="1:1" ht="27.75" customHeight="1" x14ac:dyDescent="0.2">
      <c r="A2653" s="10"/>
    </row>
    <row r="2654" spans="1:1" ht="27.75" customHeight="1" x14ac:dyDescent="0.2">
      <c r="A2654" s="10"/>
    </row>
    <row r="2655" spans="1:1" ht="27.75" customHeight="1" x14ac:dyDescent="0.2">
      <c r="A2655" s="10"/>
    </row>
    <row r="2656" spans="1:1" ht="27.75" customHeight="1" x14ac:dyDescent="0.2">
      <c r="A2656" s="10"/>
    </row>
    <row r="2657" spans="1:1" ht="27.75" customHeight="1" x14ac:dyDescent="0.2">
      <c r="A2657" s="10"/>
    </row>
    <row r="2658" spans="1:1" ht="27.75" customHeight="1" x14ac:dyDescent="0.2">
      <c r="A2658" s="10"/>
    </row>
    <row r="2659" spans="1:1" ht="27.75" customHeight="1" x14ac:dyDescent="0.2">
      <c r="A2659" s="10"/>
    </row>
    <row r="2660" spans="1:1" ht="27.75" customHeight="1" x14ac:dyDescent="0.2">
      <c r="A2660" s="10"/>
    </row>
    <row r="2661" spans="1:1" ht="27.75" customHeight="1" x14ac:dyDescent="0.2">
      <c r="A2661" s="10"/>
    </row>
    <row r="2662" spans="1:1" ht="27.75" customHeight="1" x14ac:dyDescent="0.2">
      <c r="A2662" s="10"/>
    </row>
    <row r="2663" spans="1:1" ht="27.75" customHeight="1" x14ac:dyDescent="0.2">
      <c r="A2663" s="10"/>
    </row>
    <row r="2664" spans="1:1" ht="27.75" customHeight="1" x14ac:dyDescent="0.2">
      <c r="A2664" s="10"/>
    </row>
    <row r="2665" spans="1:1" ht="27.75" customHeight="1" x14ac:dyDescent="0.2">
      <c r="A2665" s="10"/>
    </row>
    <row r="2666" spans="1:1" ht="27.75" customHeight="1" x14ac:dyDescent="0.2">
      <c r="A2666" s="10"/>
    </row>
    <row r="2667" spans="1:1" ht="27.75" customHeight="1" x14ac:dyDescent="0.2">
      <c r="A2667" s="10"/>
    </row>
    <row r="2668" spans="1:1" ht="27.75" customHeight="1" x14ac:dyDescent="0.2">
      <c r="A2668" s="10"/>
    </row>
    <row r="2669" spans="1:1" ht="27.75" customHeight="1" x14ac:dyDescent="0.2">
      <c r="A2669" s="10"/>
    </row>
    <row r="2670" spans="1:1" ht="27.75" customHeight="1" x14ac:dyDescent="0.2">
      <c r="A2670" s="10"/>
    </row>
    <row r="2671" spans="1:1" ht="27.75" customHeight="1" x14ac:dyDescent="0.2">
      <c r="A2671" s="10"/>
    </row>
    <row r="2672" spans="1:1" ht="27.75" customHeight="1" x14ac:dyDescent="0.2">
      <c r="A2672" s="10"/>
    </row>
    <row r="2673" spans="1:1" ht="27.75" customHeight="1" x14ac:dyDescent="0.2">
      <c r="A2673" s="10"/>
    </row>
    <row r="2674" spans="1:1" ht="27.75" customHeight="1" x14ac:dyDescent="0.2">
      <c r="A2674" s="10"/>
    </row>
    <row r="2675" spans="1:1" ht="27.75" customHeight="1" x14ac:dyDescent="0.2">
      <c r="A2675" s="10"/>
    </row>
    <row r="2676" spans="1:1" ht="27.75" customHeight="1" x14ac:dyDescent="0.2">
      <c r="A2676" s="10"/>
    </row>
    <row r="2677" spans="1:1" ht="27.75" customHeight="1" x14ac:dyDescent="0.2">
      <c r="A2677" s="10"/>
    </row>
    <row r="2678" spans="1:1" ht="27.75" customHeight="1" x14ac:dyDescent="0.2">
      <c r="A2678" s="10"/>
    </row>
    <row r="2679" spans="1:1" ht="27.75" customHeight="1" x14ac:dyDescent="0.2">
      <c r="A2679" s="10"/>
    </row>
    <row r="2680" spans="1:1" ht="27.75" customHeight="1" x14ac:dyDescent="0.2">
      <c r="A2680" s="10"/>
    </row>
    <row r="2681" spans="1:1" ht="27.75" customHeight="1" x14ac:dyDescent="0.2">
      <c r="A2681" s="10"/>
    </row>
    <row r="2682" spans="1:1" ht="27.75" customHeight="1" x14ac:dyDescent="0.2">
      <c r="A2682" s="10"/>
    </row>
    <row r="2683" spans="1:1" ht="27.75" customHeight="1" x14ac:dyDescent="0.2">
      <c r="A2683" s="10"/>
    </row>
    <row r="2684" spans="1:1" ht="27.75" customHeight="1" x14ac:dyDescent="0.2">
      <c r="A2684" s="10"/>
    </row>
    <row r="2685" spans="1:1" ht="27.75" customHeight="1" x14ac:dyDescent="0.2">
      <c r="A2685" s="10"/>
    </row>
    <row r="2686" spans="1:1" ht="27.75" customHeight="1" x14ac:dyDescent="0.2">
      <c r="A2686" s="10"/>
    </row>
    <row r="2687" spans="1:1" ht="27.75" customHeight="1" x14ac:dyDescent="0.2">
      <c r="A2687" s="10"/>
    </row>
    <row r="2688" spans="1:1" ht="27.75" customHeight="1" x14ac:dyDescent="0.2">
      <c r="A2688" s="10"/>
    </row>
    <row r="2689" spans="1:1" ht="27.75" customHeight="1" x14ac:dyDescent="0.2">
      <c r="A2689" s="10"/>
    </row>
    <row r="2690" spans="1:1" ht="27.75" customHeight="1" x14ac:dyDescent="0.2">
      <c r="A2690" s="10"/>
    </row>
    <row r="2691" spans="1:1" ht="27.75" customHeight="1" x14ac:dyDescent="0.2">
      <c r="A2691" s="10"/>
    </row>
    <row r="2692" spans="1:1" ht="27.75" customHeight="1" x14ac:dyDescent="0.2">
      <c r="A2692" s="10"/>
    </row>
    <row r="2693" spans="1:1" ht="27.75" customHeight="1" x14ac:dyDescent="0.2">
      <c r="A2693" s="10"/>
    </row>
    <row r="2694" spans="1:1" ht="27.75" customHeight="1" x14ac:dyDescent="0.2">
      <c r="A2694" s="10"/>
    </row>
    <row r="2695" spans="1:1" ht="27.75" customHeight="1" x14ac:dyDescent="0.2">
      <c r="A2695" s="10"/>
    </row>
    <row r="2696" spans="1:1" ht="27.75" customHeight="1" x14ac:dyDescent="0.2">
      <c r="A2696" s="10"/>
    </row>
    <row r="2697" spans="1:1" ht="27.75" customHeight="1" x14ac:dyDescent="0.2">
      <c r="A2697" s="10"/>
    </row>
    <row r="2698" spans="1:1" ht="27.75" customHeight="1" x14ac:dyDescent="0.2">
      <c r="A2698" s="10"/>
    </row>
    <row r="2699" spans="1:1" ht="27.75" customHeight="1" x14ac:dyDescent="0.2">
      <c r="A2699" s="10"/>
    </row>
    <row r="2700" spans="1:1" ht="27.75" customHeight="1" x14ac:dyDescent="0.2">
      <c r="A2700" s="10"/>
    </row>
    <row r="2701" spans="1:1" ht="27.75" customHeight="1" x14ac:dyDescent="0.2">
      <c r="A2701" s="10"/>
    </row>
    <row r="2702" spans="1:1" ht="27.75" customHeight="1" x14ac:dyDescent="0.2">
      <c r="A2702" s="10"/>
    </row>
    <row r="2703" spans="1:1" ht="27.75" customHeight="1" x14ac:dyDescent="0.2">
      <c r="A2703" s="10"/>
    </row>
    <row r="2704" spans="1:1" ht="27.75" customHeight="1" x14ac:dyDescent="0.2">
      <c r="A2704" s="10"/>
    </row>
    <row r="2705" spans="1:1" ht="27.75" customHeight="1" x14ac:dyDescent="0.2">
      <c r="A2705" s="10"/>
    </row>
    <row r="2706" spans="1:1" ht="27.75" customHeight="1" x14ac:dyDescent="0.2">
      <c r="A2706" s="10"/>
    </row>
    <row r="2707" spans="1:1" ht="27.75" customHeight="1" x14ac:dyDescent="0.2">
      <c r="A2707" s="10"/>
    </row>
    <row r="2708" spans="1:1" ht="27.75" customHeight="1" x14ac:dyDescent="0.2">
      <c r="A2708" s="10"/>
    </row>
    <row r="2709" spans="1:1" ht="27.75" customHeight="1" x14ac:dyDescent="0.2">
      <c r="A2709" s="10"/>
    </row>
    <row r="2710" spans="1:1" ht="27.75" customHeight="1" x14ac:dyDescent="0.2">
      <c r="A2710" s="10"/>
    </row>
    <row r="2711" spans="1:1" ht="27.75" customHeight="1" x14ac:dyDescent="0.2">
      <c r="A2711" s="10"/>
    </row>
    <row r="2712" spans="1:1" ht="27.75" customHeight="1" x14ac:dyDescent="0.2">
      <c r="A2712" s="10"/>
    </row>
    <row r="2713" spans="1:1" ht="27.75" customHeight="1" x14ac:dyDescent="0.2">
      <c r="A2713" s="10"/>
    </row>
    <row r="2714" spans="1:1" ht="27.75" customHeight="1" x14ac:dyDescent="0.2">
      <c r="A2714" s="10"/>
    </row>
    <row r="2715" spans="1:1" ht="27.75" customHeight="1" x14ac:dyDescent="0.2">
      <c r="A2715" s="10"/>
    </row>
    <row r="2716" spans="1:1" ht="27.75" customHeight="1" x14ac:dyDescent="0.2">
      <c r="A2716" s="10"/>
    </row>
    <row r="2717" spans="1:1" ht="27.75" customHeight="1" x14ac:dyDescent="0.2">
      <c r="A2717" s="10"/>
    </row>
    <row r="2718" spans="1:1" ht="27.75" customHeight="1" x14ac:dyDescent="0.2">
      <c r="A2718" s="10"/>
    </row>
    <row r="2719" spans="1:1" ht="27.75" customHeight="1" x14ac:dyDescent="0.2">
      <c r="A2719" s="10"/>
    </row>
    <row r="2720" spans="1:1" ht="27.75" customHeight="1" x14ac:dyDescent="0.2">
      <c r="A2720" s="10"/>
    </row>
    <row r="2721" spans="1:1" ht="27.75" customHeight="1" x14ac:dyDescent="0.2">
      <c r="A2721" s="10"/>
    </row>
    <row r="2722" spans="1:1" ht="27.75" customHeight="1" x14ac:dyDescent="0.2">
      <c r="A2722" s="10"/>
    </row>
    <row r="2723" spans="1:1" ht="27.75" customHeight="1" x14ac:dyDescent="0.2">
      <c r="A2723" s="10"/>
    </row>
    <row r="2724" spans="1:1" ht="27.75" customHeight="1" x14ac:dyDescent="0.2">
      <c r="A2724" s="10"/>
    </row>
    <row r="2725" spans="1:1" ht="27.75" customHeight="1" x14ac:dyDescent="0.2">
      <c r="A2725" s="10"/>
    </row>
    <row r="2726" spans="1:1" ht="27.75" customHeight="1" x14ac:dyDescent="0.2">
      <c r="A2726" s="10"/>
    </row>
    <row r="2727" spans="1:1" ht="27.75" customHeight="1" x14ac:dyDescent="0.2">
      <c r="A2727" s="10"/>
    </row>
    <row r="2728" spans="1:1" ht="27.75" customHeight="1" x14ac:dyDescent="0.2">
      <c r="A2728" s="10"/>
    </row>
    <row r="2729" spans="1:1" ht="27.75" customHeight="1" x14ac:dyDescent="0.2">
      <c r="A2729" s="10"/>
    </row>
    <row r="2730" spans="1:1" ht="27.75" customHeight="1" x14ac:dyDescent="0.2">
      <c r="A2730" s="10"/>
    </row>
    <row r="2731" spans="1:1" ht="27.75" customHeight="1" x14ac:dyDescent="0.2">
      <c r="A2731" s="10"/>
    </row>
    <row r="2732" spans="1:1" ht="27.75" customHeight="1" x14ac:dyDescent="0.2">
      <c r="A2732" s="10"/>
    </row>
    <row r="2733" spans="1:1" ht="27.75" customHeight="1" x14ac:dyDescent="0.2">
      <c r="A2733" s="10"/>
    </row>
    <row r="2734" spans="1:1" ht="27.75" customHeight="1" x14ac:dyDescent="0.2">
      <c r="A2734" s="10"/>
    </row>
    <row r="2735" spans="1:1" ht="27.75" customHeight="1" x14ac:dyDescent="0.2">
      <c r="A2735" s="10"/>
    </row>
    <row r="2736" spans="1:1" ht="27.75" customHeight="1" x14ac:dyDescent="0.2">
      <c r="A2736" s="10"/>
    </row>
    <row r="2737" spans="1:1" ht="27.75" customHeight="1" x14ac:dyDescent="0.2">
      <c r="A2737" s="10"/>
    </row>
    <row r="2738" spans="1:1" ht="27.75" customHeight="1" x14ac:dyDescent="0.2">
      <c r="A2738" s="10"/>
    </row>
    <row r="2739" spans="1:1" ht="27.75" customHeight="1" x14ac:dyDescent="0.2">
      <c r="A2739" s="10"/>
    </row>
    <row r="2740" spans="1:1" ht="27.75" customHeight="1" x14ac:dyDescent="0.2">
      <c r="A2740" s="10"/>
    </row>
    <row r="2741" spans="1:1" ht="27.75" customHeight="1" x14ac:dyDescent="0.2">
      <c r="A2741" s="10"/>
    </row>
    <row r="2742" spans="1:1" ht="27.75" customHeight="1" x14ac:dyDescent="0.2">
      <c r="A2742" s="10"/>
    </row>
    <row r="2743" spans="1:1" ht="27.75" customHeight="1" x14ac:dyDescent="0.2">
      <c r="A2743" s="10"/>
    </row>
    <row r="2744" spans="1:1" ht="27.75" customHeight="1" x14ac:dyDescent="0.2">
      <c r="A2744" s="10"/>
    </row>
    <row r="2745" spans="1:1" ht="27.75" customHeight="1" x14ac:dyDescent="0.2">
      <c r="A2745" s="10"/>
    </row>
    <row r="2746" spans="1:1" ht="27.75" customHeight="1" x14ac:dyDescent="0.2">
      <c r="A2746" s="10"/>
    </row>
    <row r="2747" spans="1:1" ht="27.75" customHeight="1" x14ac:dyDescent="0.2">
      <c r="A2747" s="10"/>
    </row>
    <row r="2748" spans="1:1" ht="27.75" customHeight="1" x14ac:dyDescent="0.2">
      <c r="A2748" s="10"/>
    </row>
    <row r="2749" spans="1:1" ht="27.75" customHeight="1" x14ac:dyDescent="0.2">
      <c r="A2749" s="10"/>
    </row>
    <row r="2750" spans="1:1" ht="27.75" customHeight="1" x14ac:dyDescent="0.2">
      <c r="A2750" s="10"/>
    </row>
    <row r="2751" spans="1:1" ht="27.75" customHeight="1" x14ac:dyDescent="0.2">
      <c r="A2751" s="10"/>
    </row>
    <row r="2752" spans="1:1" ht="27.75" customHeight="1" x14ac:dyDescent="0.2">
      <c r="A2752" s="10"/>
    </row>
    <row r="2753" spans="1:1" ht="27.75" customHeight="1" x14ac:dyDescent="0.2">
      <c r="A2753" s="10"/>
    </row>
    <row r="2754" spans="1:1" ht="27.75" customHeight="1" x14ac:dyDescent="0.2">
      <c r="A2754" s="10"/>
    </row>
    <row r="2755" spans="1:1" ht="27.75" customHeight="1" x14ac:dyDescent="0.2">
      <c r="A2755" s="10"/>
    </row>
    <row r="2756" spans="1:1" ht="27.75" customHeight="1" x14ac:dyDescent="0.2">
      <c r="A2756" s="10"/>
    </row>
    <row r="2757" spans="1:1" ht="27.75" customHeight="1" x14ac:dyDescent="0.2">
      <c r="A2757" s="10"/>
    </row>
    <row r="2758" spans="1:1" ht="27.75" customHeight="1" x14ac:dyDescent="0.2">
      <c r="A2758" s="10"/>
    </row>
    <row r="2759" spans="1:1" ht="27.75" customHeight="1" x14ac:dyDescent="0.2">
      <c r="A2759" s="10"/>
    </row>
    <row r="2760" spans="1:1" ht="27.75" customHeight="1" x14ac:dyDescent="0.2">
      <c r="A2760" s="10"/>
    </row>
    <row r="2761" spans="1:1" ht="27.75" customHeight="1" x14ac:dyDescent="0.2">
      <c r="A2761" s="10"/>
    </row>
    <row r="2762" spans="1:1" ht="27.75" customHeight="1" x14ac:dyDescent="0.2">
      <c r="A2762" s="10"/>
    </row>
    <row r="2763" spans="1:1" ht="27.75" customHeight="1" x14ac:dyDescent="0.2">
      <c r="A2763" s="10"/>
    </row>
    <row r="2764" spans="1:1" ht="27.75" customHeight="1" x14ac:dyDescent="0.2">
      <c r="A2764" s="10"/>
    </row>
    <row r="2765" spans="1:1" ht="27.75" customHeight="1" x14ac:dyDescent="0.2">
      <c r="A2765" s="10"/>
    </row>
    <row r="2766" spans="1:1" ht="27.75" customHeight="1" x14ac:dyDescent="0.2">
      <c r="A2766" s="10"/>
    </row>
    <row r="2767" spans="1:1" ht="27.75" customHeight="1" x14ac:dyDescent="0.2">
      <c r="A2767" s="10"/>
    </row>
    <row r="2768" spans="1:1" ht="27.75" customHeight="1" x14ac:dyDescent="0.2">
      <c r="A2768" s="10"/>
    </row>
    <row r="2769" spans="1:1" ht="27.75" customHeight="1" x14ac:dyDescent="0.2">
      <c r="A2769" s="10"/>
    </row>
    <row r="2770" spans="1:1" ht="27.75" customHeight="1" x14ac:dyDescent="0.2">
      <c r="A2770" s="10"/>
    </row>
    <row r="2771" spans="1:1" ht="27.75" customHeight="1" x14ac:dyDescent="0.2">
      <c r="A2771" s="10"/>
    </row>
    <row r="2772" spans="1:1" ht="27.75" customHeight="1" x14ac:dyDescent="0.2">
      <c r="A2772" s="10"/>
    </row>
    <row r="2773" spans="1:1" ht="27.75" customHeight="1" x14ac:dyDescent="0.2">
      <c r="A2773" s="10"/>
    </row>
    <row r="2774" spans="1:1" ht="27.75" customHeight="1" x14ac:dyDescent="0.2">
      <c r="A2774" s="10"/>
    </row>
    <row r="2775" spans="1:1" ht="27.75" customHeight="1" x14ac:dyDescent="0.2">
      <c r="A2775" s="10"/>
    </row>
    <row r="2776" spans="1:1" ht="27.75" customHeight="1" x14ac:dyDescent="0.2">
      <c r="A2776" s="10"/>
    </row>
    <row r="2777" spans="1:1" ht="27.75" customHeight="1" x14ac:dyDescent="0.2">
      <c r="A2777" s="10"/>
    </row>
    <row r="2778" spans="1:1" ht="27.75" customHeight="1" x14ac:dyDescent="0.2">
      <c r="A2778" s="10"/>
    </row>
    <row r="2779" spans="1:1" ht="27.75" customHeight="1" x14ac:dyDescent="0.2">
      <c r="A2779" s="10"/>
    </row>
    <row r="2780" spans="1:1" ht="27.75" customHeight="1" x14ac:dyDescent="0.2">
      <c r="A2780" s="10"/>
    </row>
    <row r="2781" spans="1:1" ht="27.75" customHeight="1" x14ac:dyDescent="0.2">
      <c r="A2781" s="10"/>
    </row>
    <row r="2782" spans="1:1" ht="27.75" customHeight="1" x14ac:dyDescent="0.2">
      <c r="A2782" s="10"/>
    </row>
    <row r="2783" spans="1:1" ht="27.75" customHeight="1" x14ac:dyDescent="0.2">
      <c r="A2783" s="10"/>
    </row>
    <row r="2784" spans="1:1" ht="27.75" customHeight="1" x14ac:dyDescent="0.2">
      <c r="A2784" s="10"/>
    </row>
    <row r="2785" spans="1:1" ht="27.75" customHeight="1" x14ac:dyDescent="0.2">
      <c r="A2785" s="10"/>
    </row>
    <row r="2786" spans="1:1" ht="27.75" customHeight="1" x14ac:dyDescent="0.2">
      <c r="A2786" s="10"/>
    </row>
    <row r="2787" spans="1:1" ht="27.75" customHeight="1" x14ac:dyDescent="0.2">
      <c r="A2787" s="10"/>
    </row>
    <row r="2788" spans="1:1" ht="27.75" customHeight="1" x14ac:dyDescent="0.2">
      <c r="A2788" s="10"/>
    </row>
    <row r="2789" spans="1:1" ht="27.75" customHeight="1" x14ac:dyDescent="0.2">
      <c r="A2789" s="10"/>
    </row>
    <row r="2790" spans="1:1" ht="27.75" customHeight="1" x14ac:dyDescent="0.2">
      <c r="A2790" s="10"/>
    </row>
    <row r="2791" spans="1:1" ht="27.75" customHeight="1" x14ac:dyDescent="0.2">
      <c r="A2791" s="10"/>
    </row>
    <row r="2792" spans="1:1" ht="27.75" customHeight="1" x14ac:dyDescent="0.2">
      <c r="A2792" s="10"/>
    </row>
    <row r="2793" spans="1:1" ht="27.75" customHeight="1" x14ac:dyDescent="0.2">
      <c r="A2793" s="10"/>
    </row>
    <row r="2794" spans="1:1" ht="27.75" customHeight="1" x14ac:dyDescent="0.2">
      <c r="A2794" s="10"/>
    </row>
    <row r="2795" spans="1:1" ht="27.75" customHeight="1" x14ac:dyDescent="0.2">
      <c r="A2795" s="10"/>
    </row>
    <row r="2796" spans="1:1" ht="27.75" customHeight="1" x14ac:dyDescent="0.2">
      <c r="A2796" s="10"/>
    </row>
    <row r="2797" spans="1:1" ht="27.75" customHeight="1" x14ac:dyDescent="0.2">
      <c r="A2797" s="10"/>
    </row>
    <row r="2798" spans="1:1" ht="27.75" customHeight="1" x14ac:dyDescent="0.2">
      <c r="A2798" s="10"/>
    </row>
    <row r="2799" spans="1:1" ht="27.75" customHeight="1" x14ac:dyDescent="0.2">
      <c r="A2799" s="10"/>
    </row>
    <row r="2800" spans="1:1" ht="27.75" customHeight="1" x14ac:dyDescent="0.2">
      <c r="A2800" s="10"/>
    </row>
    <row r="2801" spans="1:1" ht="27.75" customHeight="1" x14ac:dyDescent="0.2">
      <c r="A2801" s="10"/>
    </row>
    <row r="2802" spans="1:1" ht="27.75" customHeight="1" x14ac:dyDescent="0.2">
      <c r="A2802" s="10"/>
    </row>
    <row r="2803" spans="1:1" ht="27.75" customHeight="1" x14ac:dyDescent="0.2">
      <c r="A2803" s="10"/>
    </row>
    <row r="2804" spans="1:1" ht="27.75" customHeight="1" x14ac:dyDescent="0.2">
      <c r="A2804" s="10"/>
    </row>
    <row r="2805" spans="1:1" ht="27.75" customHeight="1" x14ac:dyDescent="0.2">
      <c r="A2805" s="10"/>
    </row>
    <row r="2806" spans="1:1" ht="27.75" customHeight="1" x14ac:dyDescent="0.2">
      <c r="A2806" s="10"/>
    </row>
    <row r="2807" spans="1:1" ht="27.75" customHeight="1" x14ac:dyDescent="0.2">
      <c r="A2807" s="10"/>
    </row>
    <row r="2808" spans="1:1" ht="27.75" customHeight="1" x14ac:dyDescent="0.2">
      <c r="A2808" s="10"/>
    </row>
    <row r="2809" spans="1:1" ht="27.75" customHeight="1" x14ac:dyDescent="0.2">
      <c r="A2809" s="10"/>
    </row>
    <row r="2810" spans="1:1" ht="27.75" customHeight="1" x14ac:dyDescent="0.2">
      <c r="A2810" s="10"/>
    </row>
    <row r="2811" spans="1:1" ht="27.75" customHeight="1" x14ac:dyDescent="0.2">
      <c r="A2811" s="10"/>
    </row>
    <row r="2812" spans="1:1" ht="27.75" customHeight="1" x14ac:dyDescent="0.2">
      <c r="A2812" s="10"/>
    </row>
    <row r="2813" spans="1:1" ht="27.75" customHeight="1" x14ac:dyDescent="0.2">
      <c r="A2813" s="10"/>
    </row>
    <row r="2814" spans="1:1" ht="27.75" customHeight="1" x14ac:dyDescent="0.2">
      <c r="A2814" s="10"/>
    </row>
    <row r="2815" spans="1:1" ht="27.75" customHeight="1" x14ac:dyDescent="0.2">
      <c r="A2815" s="10"/>
    </row>
    <row r="2816" spans="1:1" ht="27.75" customHeight="1" x14ac:dyDescent="0.2">
      <c r="A2816" s="10"/>
    </row>
    <row r="2817" spans="1:1" ht="27.75" customHeight="1" x14ac:dyDescent="0.2">
      <c r="A2817" s="10"/>
    </row>
    <row r="2818" spans="1:1" ht="27.75" customHeight="1" x14ac:dyDescent="0.2">
      <c r="A2818" s="10"/>
    </row>
    <row r="2819" spans="1:1" ht="27.75" customHeight="1" x14ac:dyDescent="0.2">
      <c r="A2819" s="10"/>
    </row>
    <row r="2820" spans="1:1" ht="27.75" customHeight="1" x14ac:dyDescent="0.2">
      <c r="A2820" s="10"/>
    </row>
    <row r="2821" spans="1:1" ht="27.75" customHeight="1" x14ac:dyDescent="0.2">
      <c r="A2821" s="10"/>
    </row>
    <row r="2822" spans="1:1" ht="27.75" customHeight="1" x14ac:dyDescent="0.2">
      <c r="A2822" s="10"/>
    </row>
    <row r="2823" spans="1:1" ht="27.75" customHeight="1" x14ac:dyDescent="0.2">
      <c r="A2823" s="10"/>
    </row>
    <row r="2824" spans="1:1" ht="27.75" customHeight="1" x14ac:dyDescent="0.2">
      <c r="A2824" s="10"/>
    </row>
    <row r="2825" spans="1:1" ht="27.75" customHeight="1" x14ac:dyDescent="0.2">
      <c r="A2825" s="10"/>
    </row>
    <row r="2826" spans="1:1" ht="27.75" customHeight="1" x14ac:dyDescent="0.2">
      <c r="A2826" s="10"/>
    </row>
    <row r="2827" spans="1:1" ht="27.75" customHeight="1" x14ac:dyDescent="0.2">
      <c r="A2827" s="10"/>
    </row>
    <row r="2828" spans="1:1" ht="27.75" customHeight="1" x14ac:dyDescent="0.2">
      <c r="A2828" s="10"/>
    </row>
    <row r="2829" spans="1:1" ht="27.75" customHeight="1" x14ac:dyDescent="0.2">
      <c r="A2829" s="10"/>
    </row>
    <row r="2830" spans="1:1" ht="27.75" customHeight="1" x14ac:dyDescent="0.2">
      <c r="A2830" s="10"/>
    </row>
    <row r="2831" spans="1:1" ht="27.75" customHeight="1" x14ac:dyDescent="0.2">
      <c r="A2831" s="10"/>
    </row>
    <row r="2832" spans="1:1" ht="27.75" customHeight="1" x14ac:dyDescent="0.2">
      <c r="A2832" s="10"/>
    </row>
    <row r="2833" spans="1:1" ht="27.75" customHeight="1" x14ac:dyDescent="0.2">
      <c r="A2833" s="10"/>
    </row>
    <row r="2834" spans="1:1" ht="27.75" customHeight="1" x14ac:dyDescent="0.2">
      <c r="A2834" s="10"/>
    </row>
    <row r="2835" spans="1:1" ht="27.75" customHeight="1" x14ac:dyDescent="0.2">
      <c r="A2835" s="10"/>
    </row>
    <row r="2836" spans="1:1" ht="27.75" customHeight="1" x14ac:dyDescent="0.2">
      <c r="A2836" s="10"/>
    </row>
    <row r="2837" spans="1:1" ht="27.75" customHeight="1" x14ac:dyDescent="0.2">
      <c r="A2837" s="10"/>
    </row>
    <row r="2838" spans="1:1" ht="27.75" customHeight="1" x14ac:dyDescent="0.2">
      <c r="A2838" s="10"/>
    </row>
    <row r="2839" spans="1:1" ht="27.75" customHeight="1" x14ac:dyDescent="0.2">
      <c r="A2839" s="10"/>
    </row>
    <row r="2840" spans="1:1" ht="27.75" customHeight="1" x14ac:dyDescent="0.2">
      <c r="A2840" s="10"/>
    </row>
    <row r="2841" spans="1:1" ht="27.75" customHeight="1" x14ac:dyDescent="0.2">
      <c r="A2841" s="10"/>
    </row>
    <row r="2842" spans="1:1" ht="27.75" customHeight="1" x14ac:dyDescent="0.2">
      <c r="A2842" s="10"/>
    </row>
    <row r="2843" spans="1:1" ht="27.75" customHeight="1" x14ac:dyDescent="0.2">
      <c r="A2843" s="10"/>
    </row>
    <row r="2844" spans="1:1" ht="27.75" customHeight="1" x14ac:dyDescent="0.2">
      <c r="A2844" s="10"/>
    </row>
    <row r="2845" spans="1:1" ht="27.75" customHeight="1" x14ac:dyDescent="0.2">
      <c r="A2845" s="10"/>
    </row>
    <row r="2846" spans="1:1" ht="27.75" customHeight="1" x14ac:dyDescent="0.2">
      <c r="A2846" s="10"/>
    </row>
    <row r="2847" spans="1:1" ht="27.75" customHeight="1" x14ac:dyDescent="0.2">
      <c r="A2847" s="10"/>
    </row>
    <row r="2848" spans="1:1" ht="27.75" customHeight="1" x14ac:dyDescent="0.2">
      <c r="A2848" s="10"/>
    </row>
    <row r="2849" spans="1:1" ht="27.75" customHeight="1" x14ac:dyDescent="0.2">
      <c r="A2849" s="10"/>
    </row>
    <row r="2850" spans="1:1" ht="27.75" customHeight="1" x14ac:dyDescent="0.2">
      <c r="A2850" s="10"/>
    </row>
    <row r="2851" spans="1:1" ht="27.75" customHeight="1" x14ac:dyDescent="0.2">
      <c r="A2851" s="10"/>
    </row>
    <row r="2852" spans="1:1" ht="27.75" customHeight="1" x14ac:dyDescent="0.2">
      <c r="A2852" s="10"/>
    </row>
    <row r="2853" spans="1:1" ht="27.75" customHeight="1" x14ac:dyDescent="0.2">
      <c r="A2853" s="10"/>
    </row>
    <row r="2854" spans="1:1" ht="27.75" customHeight="1" x14ac:dyDescent="0.2">
      <c r="A2854" s="10"/>
    </row>
    <row r="2855" spans="1:1" ht="27.75" customHeight="1" x14ac:dyDescent="0.2">
      <c r="A2855" s="10"/>
    </row>
    <row r="2856" spans="1:1" ht="27.75" customHeight="1" x14ac:dyDescent="0.2">
      <c r="A2856" s="10"/>
    </row>
    <row r="2857" spans="1:1" ht="27.75" customHeight="1" x14ac:dyDescent="0.2">
      <c r="A2857" s="10"/>
    </row>
    <row r="2858" spans="1:1" ht="27.75" customHeight="1" x14ac:dyDescent="0.2">
      <c r="A2858" s="10"/>
    </row>
    <row r="2859" spans="1:1" ht="27.75" customHeight="1" x14ac:dyDescent="0.2">
      <c r="A2859" s="10"/>
    </row>
    <row r="2860" spans="1:1" ht="27.75" customHeight="1" x14ac:dyDescent="0.2">
      <c r="A2860" s="10"/>
    </row>
    <row r="2861" spans="1:1" ht="27.75" customHeight="1" x14ac:dyDescent="0.2">
      <c r="A2861" s="10"/>
    </row>
    <row r="2862" spans="1:1" ht="27.75" customHeight="1" x14ac:dyDescent="0.2">
      <c r="A2862" s="10"/>
    </row>
    <row r="2863" spans="1:1" ht="27.75" customHeight="1" x14ac:dyDescent="0.2">
      <c r="A2863" s="10"/>
    </row>
    <row r="2864" spans="1:1" ht="27.75" customHeight="1" x14ac:dyDescent="0.2">
      <c r="A2864" s="10"/>
    </row>
    <row r="2865" spans="1:1" ht="27.75" customHeight="1" x14ac:dyDescent="0.2">
      <c r="A2865" s="10"/>
    </row>
    <row r="2866" spans="1:1" ht="27.75" customHeight="1" x14ac:dyDescent="0.2">
      <c r="A2866" s="10"/>
    </row>
    <row r="2867" spans="1:1" ht="27.75" customHeight="1" x14ac:dyDescent="0.2">
      <c r="A2867" s="10"/>
    </row>
    <row r="2868" spans="1:1" ht="27.75" customHeight="1" x14ac:dyDescent="0.2">
      <c r="A2868" s="10"/>
    </row>
    <row r="2869" spans="1:1" ht="27.75" customHeight="1" x14ac:dyDescent="0.2">
      <c r="A2869" s="10"/>
    </row>
    <row r="2870" spans="1:1" ht="27.75" customHeight="1" x14ac:dyDescent="0.2">
      <c r="A2870" s="10"/>
    </row>
    <row r="2871" spans="1:1" ht="27.75" customHeight="1" x14ac:dyDescent="0.2">
      <c r="A2871" s="10"/>
    </row>
    <row r="2872" spans="1:1" ht="27.75" customHeight="1" x14ac:dyDescent="0.2">
      <c r="A2872" s="10"/>
    </row>
    <row r="2873" spans="1:1" ht="27.75" customHeight="1" x14ac:dyDescent="0.2">
      <c r="A2873" s="10"/>
    </row>
    <row r="2874" spans="1:1" ht="27.75" customHeight="1" x14ac:dyDescent="0.2">
      <c r="A2874" s="10"/>
    </row>
    <row r="2875" spans="1:1" ht="27.75" customHeight="1" x14ac:dyDescent="0.2">
      <c r="A2875" s="10"/>
    </row>
    <row r="2876" spans="1:1" ht="27.75" customHeight="1" x14ac:dyDescent="0.2">
      <c r="A2876" s="10"/>
    </row>
    <row r="2877" spans="1:1" ht="27.75" customHeight="1" x14ac:dyDescent="0.2">
      <c r="A2877" s="10"/>
    </row>
    <row r="2878" spans="1:1" ht="27.75" customHeight="1" x14ac:dyDescent="0.2">
      <c r="A2878" s="10"/>
    </row>
    <row r="2879" spans="1:1" ht="27.75" customHeight="1" x14ac:dyDescent="0.2">
      <c r="A2879" s="10"/>
    </row>
    <row r="2880" spans="1:1" ht="27.75" customHeight="1" x14ac:dyDescent="0.2">
      <c r="A2880" s="10"/>
    </row>
    <row r="2881" spans="1:1" ht="27.75" customHeight="1" x14ac:dyDescent="0.2">
      <c r="A2881" s="10"/>
    </row>
    <row r="2882" spans="1:1" ht="27.75" customHeight="1" x14ac:dyDescent="0.2">
      <c r="A2882" s="10"/>
    </row>
    <row r="2883" spans="1:1" ht="27.75" customHeight="1" x14ac:dyDescent="0.2">
      <c r="A2883" s="10"/>
    </row>
    <row r="2884" spans="1:1" ht="27.75" customHeight="1" x14ac:dyDescent="0.2">
      <c r="A2884" s="10"/>
    </row>
    <row r="2885" spans="1:1" ht="27.75" customHeight="1" x14ac:dyDescent="0.2">
      <c r="A2885" s="10"/>
    </row>
    <row r="2886" spans="1:1" ht="27.75" customHeight="1" x14ac:dyDescent="0.2">
      <c r="A2886" s="10"/>
    </row>
    <row r="2887" spans="1:1" ht="27.75" customHeight="1" x14ac:dyDescent="0.2">
      <c r="A2887" s="10"/>
    </row>
    <row r="2888" spans="1:1" ht="27.75" customHeight="1" x14ac:dyDescent="0.2">
      <c r="A2888" s="10"/>
    </row>
    <row r="2889" spans="1:1" ht="27.75" customHeight="1" x14ac:dyDescent="0.2">
      <c r="A2889" s="10"/>
    </row>
    <row r="2890" spans="1:1" ht="27.75" customHeight="1" x14ac:dyDescent="0.2">
      <c r="A2890" s="10"/>
    </row>
    <row r="2891" spans="1:1" ht="27.75" customHeight="1" x14ac:dyDescent="0.2">
      <c r="A2891" s="10"/>
    </row>
    <row r="2892" spans="1:1" ht="27.75" customHeight="1" x14ac:dyDescent="0.2">
      <c r="A2892" s="10"/>
    </row>
    <row r="2893" spans="1:1" ht="27.75" customHeight="1" x14ac:dyDescent="0.2">
      <c r="A2893" s="10"/>
    </row>
    <row r="2894" spans="1:1" ht="27.75" customHeight="1" x14ac:dyDescent="0.2">
      <c r="A2894" s="10"/>
    </row>
    <row r="2895" spans="1:1" ht="27.75" customHeight="1" x14ac:dyDescent="0.2">
      <c r="A2895" s="10"/>
    </row>
    <row r="2896" spans="1:1" ht="27.75" customHeight="1" x14ac:dyDescent="0.2">
      <c r="A2896" s="10"/>
    </row>
    <row r="2897" spans="1:1" ht="27.75" customHeight="1" x14ac:dyDescent="0.2">
      <c r="A2897" s="10"/>
    </row>
    <row r="2898" spans="1:1" ht="27.75" customHeight="1" x14ac:dyDescent="0.2">
      <c r="A2898" s="10"/>
    </row>
    <row r="2899" spans="1:1" ht="27.75" customHeight="1" x14ac:dyDescent="0.2">
      <c r="A2899" s="10"/>
    </row>
    <row r="2900" spans="1:1" ht="27.75" customHeight="1" x14ac:dyDescent="0.2">
      <c r="A2900" s="10"/>
    </row>
    <row r="2901" spans="1:1" ht="27.75" customHeight="1" x14ac:dyDescent="0.2">
      <c r="A2901" s="10"/>
    </row>
    <row r="2902" spans="1:1" ht="27.75" customHeight="1" x14ac:dyDescent="0.2">
      <c r="A2902" s="10"/>
    </row>
    <row r="2903" spans="1:1" ht="27.75" customHeight="1" x14ac:dyDescent="0.2">
      <c r="A2903" s="10"/>
    </row>
    <row r="2904" spans="1:1" ht="27.75" customHeight="1" x14ac:dyDescent="0.2">
      <c r="A2904" s="10"/>
    </row>
    <row r="2905" spans="1:1" ht="27.75" customHeight="1" x14ac:dyDescent="0.2">
      <c r="A2905" s="10"/>
    </row>
    <row r="2906" spans="1:1" ht="27.75" customHeight="1" x14ac:dyDescent="0.2">
      <c r="A2906" s="10"/>
    </row>
    <row r="2907" spans="1:1" ht="27.75" customHeight="1" x14ac:dyDescent="0.2">
      <c r="A2907" s="10"/>
    </row>
    <row r="2908" spans="1:1" ht="27.75" customHeight="1" x14ac:dyDescent="0.2">
      <c r="A2908" s="10"/>
    </row>
    <row r="2909" spans="1:1" ht="27.75" customHeight="1" x14ac:dyDescent="0.2">
      <c r="A2909" s="10"/>
    </row>
    <row r="2910" spans="1:1" ht="27.75" customHeight="1" x14ac:dyDescent="0.2">
      <c r="A2910" s="10"/>
    </row>
    <row r="2911" spans="1:1" ht="27.75" customHeight="1" x14ac:dyDescent="0.2">
      <c r="A2911" s="10"/>
    </row>
    <row r="2912" spans="1:1" ht="27.75" customHeight="1" x14ac:dyDescent="0.2">
      <c r="A2912" s="10"/>
    </row>
    <row r="2913" spans="1:1" ht="27.75" customHeight="1" x14ac:dyDescent="0.2">
      <c r="A2913" s="10"/>
    </row>
    <row r="2914" spans="1:1" ht="27.75" customHeight="1" x14ac:dyDescent="0.2">
      <c r="A2914" s="10"/>
    </row>
    <row r="2915" spans="1:1" ht="27.75" customHeight="1" x14ac:dyDescent="0.2">
      <c r="A2915" s="10"/>
    </row>
    <row r="2916" spans="1:1" ht="27.75" customHeight="1" x14ac:dyDescent="0.2">
      <c r="A2916" s="10"/>
    </row>
    <row r="2917" spans="1:1" ht="27.75" customHeight="1" x14ac:dyDescent="0.2">
      <c r="A2917" s="10"/>
    </row>
    <row r="2918" spans="1:1" ht="27.75" customHeight="1" x14ac:dyDescent="0.2">
      <c r="A2918" s="10"/>
    </row>
    <row r="2919" spans="1:1" ht="27.75" customHeight="1" x14ac:dyDescent="0.2">
      <c r="A2919" s="10"/>
    </row>
    <row r="2920" spans="1:1" ht="27.75" customHeight="1" x14ac:dyDescent="0.2">
      <c r="A2920" s="10"/>
    </row>
    <row r="2921" spans="1:1" ht="27.75" customHeight="1" x14ac:dyDescent="0.2">
      <c r="A2921" s="10"/>
    </row>
    <row r="2922" spans="1:1" ht="27.75" customHeight="1" x14ac:dyDescent="0.2">
      <c r="A2922" s="10"/>
    </row>
    <row r="2923" spans="1:1" ht="27.75" customHeight="1" x14ac:dyDescent="0.2">
      <c r="A2923" s="10"/>
    </row>
    <row r="2924" spans="1:1" ht="27.75" customHeight="1" x14ac:dyDescent="0.2">
      <c r="A2924" s="10"/>
    </row>
    <row r="2925" spans="1:1" ht="27.75" customHeight="1" x14ac:dyDescent="0.2">
      <c r="A2925" s="10"/>
    </row>
    <row r="2926" spans="1:1" ht="27.75" customHeight="1" x14ac:dyDescent="0.2">
      <c r="A2926" s="10"/>
    </row>
    <row r="2927" spans="1:1" ht="27.75" customHeight="1" x14ac:dyDescent="0.2">
      <c r="A2927" s="10"/>
    </row>
    <row r="2928" spans="1:1" ht="27.75" customHeight="1" x14ac:dyDescent="0.2">
      <c r="A2928" s="10"/>
    </row>
    <row r="2929" spans="1:1" ht="27.75" customHeight="1" x14ac:dyDescent="0.2">
      <c r="A2929" s="10"/>
    </row>
    <row r="2930" spans="1:1" ht="27.75" customHeight="1" x14ac:dyDescent="0.2">
      <c r="A2930" s="10"/>
    </row>
    <row r="2931" spans="1:1" ht="27.75" customHeight="1" x14ac:dyDescent="0.2">
      <c r="A2931" s="10"/>
    </row>
    <row r="2932" spans="1:1" ht="27.75" customHeight="1" x14ac:dyDescent="0.2">
      <c r="A2932" s="10"/>
    </row>
    <row r="2933" spans="1:1" ht="27.75" customHeight="1" x14ac:dyDescent="0.2">
      <c r="A2933" s="10"/>
    </row>
    <row r="2934" spans="1:1" ht="27.75" customHeight="1" x14ac:dyDescent="0.2">
      <c r="A2934" s="10"/>
    </row>
    <row r="2935" spans="1:1" ht="27.75" customHeight="1" x14ac:dyDescent="0.2">
      <c r="A2935" s="10"/>
    </row>
    <row r="2936" spans="1:1" ht="27.75" customHeight="1" x14ac:dyDescent="0.2">
      <c r="A2936" s="10"/>
    </row>
    <row r="2937" spans="1:1" ht="27.75" customHeight="1" x14ac:dyDescent="0.2">
      <c r="A2937" s="10"/>
    </row>
    <row r="2938" spans="1:1" ht="27.75" customHeight="1" x14ac:dyDescent="0.2">
      <c r="A2938" s="10"/>
    </row>
    <row r="2939" spans="1:1" ht="27.75" customHeight="1" x14ac:dyDescent="0.2">
      <c r="A2939" s="10"/>
    </row>
    <row r="2940" spans="1:1" ht="27.75" customHeight="1" x14ac:dyDescent="0.2">
      <c r="A2940" s="10"/>
    </row>
    <row r="2941" spans="1:1" ht="27.75" customHeight="1" x14ac:dyDescent="0.2">
      <c r="A2941" s="10"/>
    </row>
    <row r="2942" spans="1:1" ht="27.75" customHeight="1" x14ac:dyDescent="0.2">
      <c r="A2942" s="10"/>
    </row>
    <row r="2943" spans="1:1" ht="27.75" customHeight="1" x14ac:dyDescent="0.2">
      <c r="A2943" s="10"/>
    </row>
    <row r="2944" spans="1:1" ht="27.75" customHeight="1" x14ac:dyDescent="0.2">
      <c r="A2944" s="10"/>
    </row>
    <row r="2945" spans="1:1" ht="27.75" customHeight="1" x14ac:dyDescent="0.2">
      <c r="A2945" s="10"/>
    </row>
    <row r="2946" spans="1:1" ht="27.75" customHeight="1" x14ac:dyDescent="0.2">
      <c r="A2946" s="10"/>
    </row>
    <row r="2947" spans="1:1" ht="27.75" customHeight="1" x14ac:dyDescent="0.2">
      <c r="A2947" s="10"/>
    </row>
    <row r="2948" spans="1:1" ht="27.75" customHeight="1" x14ac:dyDescent="0.2">
      <c r="A2948" s="10"/>
    </row>
    <row r="2949" spans="1:1" ht="27.75" customHeight="1" x14ac:dyDescent="0.2">
      <c r="A2949" s="10"/>
    </row>
    <row r="2950" spans="1:1" ht="27.75" customHeight="1" x14ac:dyDescent="0.2">
      <c r="A2950" s="10"/>
    </row>
    <row r="2951" spans="1:1" ht="27.75" customHeight="1" x14ac:dyDescent="0.2">
      <c r="A2951" s="10"/>
    </row>
    <row r="2952" spans="1:1" ht="27.75" customHeight="1" x14ac:dyDescent="0.2">
      <c r="A2952" s="10"/>
    </row>
    <row r="2953" spans="1:1" ht="27.75" customHeight="1" x14ac:dyDescent="0.2">
      <c r="A2953" s="10"/>
    </row>
    <row r="2954" spans="1:1" ht="27.75" customHeight="1" x14ac:dyDescent="0.2">
      <c r="A2954" s="10"/>
    </row>
    <row r="2955" spans="1:1" ht="27.75" customHeight="1" x14ac:dyDescent="0.2">
      <c r="A2955" s="10"/>
    </row>
    <row r="2956" spans="1:1" ht="27.75" customHeight="1" x14ac:dyDescent="0.2">
      <c r="A2956" s="10"/>
    </row>
    <row r="2957" spans="1:1" ht="27.75" customHeight="1" x14ac:dyDescent="0.2">
      <c r="A2957" s="10"/>
    </row>
    <row r="2958" spans="1:1" ht="27.75" customHeight="1" x14ac:dyDescent="0.2">
      <c r="A2958" s="10"/>
    </row>
    <row r="2959" spans="1:1" ht="27.75" customHeight="1" x14ac:dyDescent="0.2">
      <c r="A2959" s="10"/>
    </row>
    <row r="2960" spans="1:1" ht="27.75" customHeight="1" x14ac:dyDescent="0.2">
      <c r="A2960" s="10"/>
    </row>
    <row r="2961" spans="1:1" ht="27.75" customHeight="1" x14ac:dyDescent="0.2">
      <c r="A2961" s="10"/>
    </row>
    <row r="2962" spans="1:1" ht="27.75" customHeight="1" x14ac:dyDescent="0.2">
      <c r="A2962" s="10"/>
    </row>
    <row r="2963" spans="1:1" ht="27.75" customHeight="1" x14ac:dyDescent="0.2">
      <c r="A2963" s="10"/>
    </row>
    <row r="2964" spans="1:1" ht="27.75" customHeight="1" x14ac:dyDescent="0.2">
      <c r="A2964" s="10"/>
    </row>
    <row r="2965" spans="1:1" ht="27.75" customHeight="1" x14ac:dyDescent="0.2">
      <c r="A2965" s="10"/>
    </row>
    <row r="2966" spans="1:1" ht="27.75" customHeight="1" x14ac:dyDescent="0.2">
      <c r="A2966" s="10"/>
    </row>
    <row r="2967" spans="1:1" ht="27.75" customHeight="1" x14ac:dyDescent="0.2">
      <c r="A2967" s="10"/>
    </row>
    <row r="2968" spans="1:1" ht="27.75" customHeight="1" x14ac:dyDescent="0.2">
      <c r="A2968" s="10"/>
    </row>
    <row r="2969" spans="1:1" ht="27.75" customHeight="1" x14ac:dyDescent="0.2">
      <c r="A2969" s="10"/>
    </row>
    <row r="2970" spans="1:1" ht="27.75" customHeight="1" x14ac:dyDescent="0.2">
      <c r="A2970" s="10"/>
    </row>
    <row r="2971" spans="1:1" ht="27.75" customHeight="1" x14ac:dyDescent="0.2">
      <c r="A2971" s="10"/>
    </row>
    <row r="2972" spans="1:1" ht="27.75" customHeight="1" x14ac:dyDescent="0.2">
      <c r="A2972" s="10"/>
    </row>
    <row r="2973" spans="1:1" ht="27.75" customHeight="1" x14ac:dyDescent="0.2">
      <c r="A2973" s="10"/>
    </row>
    <row r="2974" spans="1:1" ht="27.75" customHeight="1" x14ac:dyDescent="0.2">
      <c r="A2974" s="10"/>
    </row>
    <row r="2975" spans="1:1" ht="27.75" customHeight="1" x14ac:dyDescent="0.2">
      <c r="A2975" s="10"/>
    </row>
    <row r="2976" spans="1:1" ht="27.75" customHeight="1" x14ac:dyDescent="0.2">
      <c r="A2976" s="10"/>
    </row>
    <row r="2977" spans="1:1" ht="27.75" customHeight="1" x14ac:dyDescent="0.2">
      <c r="A2977" s="10"/>
    </row>
    <row r="2978" spans="1:1" ht="27.75" customHeight="1" x14ac:dyDescent="0.2">
      <c r="A2978" s="10"/>
    </row>
    <row r="2979" spans="1:1" ht="27.75" customHeight="1" x14ac:dyDescent="0.2">
      <c r="A2979" s="10"/>
    </row>
    <row r="2980" spans="1:1" ht="27.75" customHeight="1" x14ac:dyDescent="0.2">
      <c r="A2980" s="10"/>
    </row>
    <row r="2981" spans="1:1" ht="27.75" customHeight="1" x14ac:dyDescent="0.2">
      <c r="A2981" s="10"/>
    </row>
    <row r="2982" spans="1:1" ht="27.75" customHeight="1" x14ac:dyDescent="0.2">
      <c r="A2982" s="10"/>
    </row>
    <row r="2983" spans="1:1" ht="27.75" customHeight="1" x14ac:dyDescent="0.2">
      <c r="A2983" s="10"/>
    </row>
    <row r="2984" spans="1:1" ht="27.75" customHeight="1" x14ac:dyDescent="0.2">
      <c r="A2984" s="10"/>
    </row>
    <row r="2985" spans="1:1" ht="27.75" customHeight="1" x14ac:dyDescent="0.2">
      <c r="A2985" s="10"/>
    </row>
    <row r="2986" spans="1:1" ht="27.75" customHeight="1" x14ac:dyDescent="0.2">
      <c r="A2986" s="10"/>
    </row>
    <row r="2987" spans="1:1" ht="27.75" customHeight="1" x14ac:dyDescent="0.2">
      <c r="A2987" s="10"/>
    </row>
    <row r="2988" spans="1:1" ht="27.75" customHeight="1" x14ac:dyDescent="0.2">
      <c r="A2988" s="10"/>
    </row>
    <row r="2989" spans="1:1" ht="27.75" customHeight="1" x14ac:dyDescent="0.2">
      <c r="A2989" s="10"/>
    </row>
    <row r="2990" spans="1:1" ht="27.75" customHeight="1" x14ac:dyDescent="0.2">
      <c r="A2990" s="10"/>
    </row>
    <row r="2991" spans="1:1" ht="27.75" customHeight="1" x14ac:dyDescent="0.2">
      <c r="A2991" s="10"/>
    </row>
    <row r="2992" spans="1:1" ht="27.75" customHeight="1" x14ac:dyDescent="0.2">
      <c r="A2992" s="10"/>
    </row>
    <row r="2993" spans="1:1" ht="27.75" customHeight="1" x14ac:dyDescent="0.2">
      <c r="A2993" s="10"/>
    </row>
    <row r="2994" spans="1:1" ht="27.75" customHeight="1" x14ac:dyDescent="0.2">
      <c r="A2994" s="10"/>
    </row>
    <row r="2995" spans="1:1" ht="27.75" customHeight="1" x14ac:dyDescent="0.2">
      <c r="A2995" s="10"/>
    </row>
    <row r="2996" spans="1:1" ht="27.75" customHeight="1" x14ac:dyDescent="0.2">
      <c r="A2996" s="10"/>
    </row>
    <row r="2997" spans="1:1" ht="27.75" customHeight="1" x14ac:dyDescent="0.2">
      <c r="A2997" s="10"/>
    </row>
    <row r="2998" spans="1:1" ht="27.75" customHeight="1" x14ac:dyDescent="0.2">
      <c r="A2998" s="10"/>
    </row>
    <row r="2999" spans="1:1" ht="27.75" customHeight="1" x14ac:dyDescent="0.2">
      <c r="A2999" s="10"/>
    </row>
    <row r="3000" spans="1:1" ht="27.75" customHeight="1" x14ac:dyDescent="0.2">
      <c r="A3000" s="10"/>
    </row>
    <row r="3001" spans="1:1" ht="27.75" customHeight="1" x14ac:dyDescent="0.2">
      <c r="A3001" s="10"/>
    </row>
    <row r="3002" spans="1:1" ht="27.75" customHeight="1" x14ac:dyDescent="0.2">
      <c r="A3002" s="10"/>
    </row>
    <row r="3003" spans="1:1" ht="27.75" customHeight="1" x14ac:dyDescent="0.2">
      <c r="A3003" s="10"/>
    </row>
    <row r="3004" spans="1:1" ht="27.75" customHeight="1" x14ac:dyDescent="0.2">
      <c r="A3004" s="10"/>
    </row>
    <row r="3005" spans="1:1" ht="27.75" customHeight="1" x14ac:dyDescent="0.2">
      <c r="A3005" s="10"/>
    </row>
    <row r="3006" spans="1:1" ht="27.75" customHeight="1" x14ac:dyDescent="0.2">
      <c r="A3006" s="10"/>
    </row>
    <row r="3007" spans="1:1" ht="27.75" customHeight="1" x14ac:dyDescent="0.2">
      <c r="A3007" s="10"/>
    </row>
    <row r="3008" spans="1:1" ht="27.75" customHeight="1" x14ac:dyDescent="0.2">
      <c r="A3008" s="10"/>
    </row>
    <row r="3009" spans="1:1" ht="27.75" customHeight="1" x14ac:dyDescent="0.2">
      <c r="A3009" s="10"/>
    </row>
    <row r="3010" spans="1:1" ht="27.75" customHeight="1" x14ac:dyDescent="0.2">
      <c r="A3010" s="10"/>
    </row>
    <row r="3011" spans="1:1" ht="27.75" customHeight="1" x14ac:dyDescent="0.2">
      <c r="A3011" s="10"/>
    </row>
    <row r="3012" spans="1:1" ht="27.75" customHeight="1" x14ac:dyDescent="0.2">
      <c r="A3012" s="10"/>
    </row>
    <row r="3013" spans="1:1" ht="27.75" customHeight="1" x14ac:dyDescent="0.2">
      <c r="A3013" s="10"/>
    </row>
    <row r="3014" spans="1:1" ht="27.75" customHeight="1" x14ac:dyDescent="0.2">
      <c r="A3014" s="10"/>
    </row>
    <row r="3015" spans="1:1" ht="27.75" customHeight="1" x14ac:dyDescent="0.2">
      <c r="A3015" s="10"/>
    </row>
    <row r="3016" spans="1:1" ht="27.75" customHeight="1" x14ac:dyDescent="0.2">
      <c r="A3016" s="10"/>
    </row>
    <row r="3017" spans="1:1" ht="27.75" customHeight="1" x14ac:dyDescent="0.2">
      <c r="A3017" s="10"/>
    </row>
    <row r="3018" spans="1:1" ht="27.75" customHeight="1" x14ac:dyDescent="0.2">
      <c r="A3018" s="10"/>
    </row>
    <row r="3019" spans="1:1" ht="27.75" customHeight="1" x14ac:dyDescent="0.2">
      <c r="A3019" s="10"/>
    </row>
    <row r="3020" spans="1:1" ht="27.75" customHeight="1" x14ac:dyDescent="0.2">
      <c r="A3020" s="10"/>
    </row>
    <row r="3021" spans="1:1" ht="27.75" customHeight="1" x14ac:dyDescent="0.2">
      <c r="A3021" s="10"/>
    </row>
    <row r="3022" spans="1:1" ht="27.75" customHeight="1" x14ac:dyDescent="0.2">
      <c r="A3022" s="10"/>
    </row>
    <row r="3023" spans="1:1" ht="27.75" customHeight="1" x14ac:dyDescent="0.2">
      <c r="A3023" s="10"/>
    </row>
    <row r="3024" spans="1:1" ht="27.75" customHeight="1" x14ac:dyDescent="0.2">
      <c r="A3024" s="10"/>
    </row>
    <row r="3025" spans="1:1" ht="27.75" customHeight="1" x14ac:dyDescent="0.2">
      <c r="A3025" s="10"/>
    </row>
    <row r="3026" spans="1:1" ht="27.75" customHeight="1" x14ac:dyDescent="0.2">
      <c r="A3026" s="10"/>
    </row>
    <row r="3027" spans="1:1" ht="27.75" customHeight="1" x14ac:dyDescent="0.2">
      <c r="A3027" s="10"/>
    </row>
    <row r="3028" spans="1:1" ht="27.75" customHeight="1" x14ac:dyDescent="0.2">
      <c r="A3028" s="10"/>
    </row>
    <row r="3029" spans="1:1" ht="27.75" customHeight="1" x14ac:dyDescent="0.2">
      <c r="A3029" s="10"/>
    </row>
    <row r="3030" spans="1:1" ht="27.75" customHeight="1" x14ac:dyDescent="0.2">
      <c r="A3030" s="10"/>
    </row>
    <row r="3031" spans="1:1" ht="27.75" customHeight="1" x14ac:dyDescent="0.2">
      <c r="A3031" s="10"/>
    </row>
    <row r="3032" spans="1:1" ht="27.75" customHeight="1" x14ac:dyDescent="0.2">
      <c r="A3032" s="10"/>
    </row>
    <row r="3033" spans="1:1" ht="27.75" customHeight="1" x14ac:dyDescent="0.2">
      <c r="A3033" s="10"/>
    </row>
    <row r="3034" spans="1:1" ht="27.75" customHeight="1" x14ac:dyDescent="0.2">
      <c r="A3034" s="10"/>
    </row>
    <row r="3035" spans="1:1" ht="27.75" customHeight="1" x14ac:dyDescent="0.2">
      <c r="A3035" s="10"/>
    </row>
    <row r="3036" spans="1:1" ht="27.75" customHeight="1" x14ac:dyDescent="0.2">
      <c r="A3036" s="10"/>
    </row>
    <row r="3037" spans="1:1" ht="27.75" customHeight="1" x14ac:dyDescent="0.2">
      <c r="A3037" s="10"/>
    </row>
    <row r="3038" spans="1:1" ht="27.75" customHeight="1" x14ac:dyDescent="0.2">
      <c r="A3038" s="10"/>
    </row>
    <row r="3039" spans="1:1" ht="27.75" customHeight="1" x14ac:dyDescent="0.2">
      <c r="A3039" s="10"/>
    </row>
    <row r="3040" spans="1:1" ht="27.75" customHeight="1" x14ac:dyDescent="0.2">
      <c r="A3040" s="10"/>
    </row>
    <row r="3041" spans="1:1" ht="27.75" customHeight="1" x14ac:dyDescent="0.2">
      <c r="A3041" s="10"/>
    </row>
    <row r="3042" spans="1:1" ht="27.75" customHeight="1" x14ac:dyDescent="0.2">
      <c r="A3042" s="10"/>
    </row>
    <row r="3043" spans="1:1" ht="27.75" customHeight="1" x14ac:dyDescent="0.2">
      <c r="A3043" s="10"/>
    </row>
    <row r="3044" spans="1:1" ht="27.75" customHeight="1" x14ac:dyDescent="0.2">
      <c r="A3044" s="10"/>
    </row>
    <row r="3045" spans="1:1" ht="27.75" customHeight="1" x14ac:dyDescent="0.2">
      <c r="A3045" s="10"/>
    </row>
    <row r="3046" spans="1:1" ht="27.75" customHeight="1" x14ac:dyDescent="0.2">
      <c r="A3046" s="10"/>
    </row>
    <row r="3047" spans="1:1" ht="27.75" customHeight="1" x14ac:dyDescent="0.2">
      <c r="A3047" s="10"/>
    </row>
    <row r="3048" spans="1:1" ht="27.75" customHeight="1" x14ac:dyDescent="0.2">
      <c r="A3048" s="10"/>
    </row>
    <row r="3049" spans="1:1" ht="27.75" customHeight="1" x14ac:dyDescent="0.2">
      <c r="A3049" s="10"/>
    </row>
    <row r="3050" spans="1:1" ht="27.75" customHeight="1" x14ac:dyDescent="0.2">
      <c r="A3050" s="10"/>
    </row>
    <row r="3051" spans="1:1" ht="27.75" customHeight="1" x14ac:dyDescent="0.2">
      <c r="A3051" s="10"/>
    </row>
    <row r="3052" spans="1:1" ht="27.75" customHeight="1" x14ac:dyDescent="0.2">
      <c r="A3052" s="10"/>
    </row>
    <row r="3053" spans="1:1" ht="27.75" customHeight="1" x14ac:dyDescent="0.2">
      <c r="A3053" s="10"/>
    </row>
    <row r="3054" spans="1:1" ht="27.75" customHeight="1" x14ac:dyDescent="0.2">
      <c r="A3054" s="10"/>
    </row>
    <row r="3055" spans="1:1" ht="27.75" customHeight="1" x14ac:dyDescent="0.2">
      <c r="A3055" s="10"/>
    </row>
    <row r="3056" spans="1:1" ht="27.75" customHeight="1" x14ac:dyDescent="0.2">
      <c r="A3056" s="10"/>
    </row>
    <row r="3057" spans="1:1" ht="27.75" customHeight="1" x14ac:dyDescent="0.2">
      <c r="A3057" s="10"/>
    </row>
    <row r="3058" spans="1:1" ht="27.75" customHeight="1" x14ac:dyDescent="0.2">
      <c r="A3058" s="10"/>
    </row>
    <row r="3059" spans="1:1" ht="27.75" customHeight="1" x14ac:dyDescent="0.2">
      <c r="A3059" s="10"/>
    </row>
    <row r="3060" spans="1:1" ht="27.75" customHeight="1" x14ac:dyDescent="0.2">
      <c r="A3060" s="10"/>
    </row>
    <row r="3061" spans="1:1" ht="27.75" customHeight="1" x14ac:dyDescent="0.2">
      <c r="A3061" s="10"/>
    </row>
    <row r="3062" spans="1:1" ht="27.75" customHeight="1" x14ac:dyDescent="0.2">
      <c r="A3062" s="10"/>
    </row>
    <row r="3063" spans="1:1" ht="27.75" customHeight="1" x14ac:dyDescent="0.2">
      <c r="A3063" s="10"/>
    </row>
    <row r="3064" spans="1:1" ht="27.75" customHeight="1" x14ac:dyDescent="0.2">
      <c r="A3064" s="10"/>
    </row>
    <row r="3065" spans="1:1" ht="27.75" customHeight="1" x14ac:dyDescent="0.2">
      <c r="A3065" s="10"/>
    </row>
    <row r="3066" spans="1:1" ht="27.75" customHeight="1" x14ac:dyDescent="0.2">
      <c r="A3066" s="10"/>
    </row>
    <row r="3067" spans="1:1" ht="27.75" customHeight="1" x14ac:dyDescent="0.2">
      <c r="A3067" s="10"/>
    </row>
    <row r="3068" spans="1:1" ht="27.75" customHeight="1" x14ac:dyDescent="0.2">
      <c r="A3068" s="10"/>
    </row>
    <row r="3069" spans="1:1" ht="27.75" customHeight="1" x14ac:dyDescent="0.2">
      <c r="A3069" s="10"/>
    </row>
    <row r="3070" spans="1:1" ht="27.75" customHeight="1" x14ac:dyDescent="0.2">
      <c r="A3070" s="10"/>
    </row>
    <row r="3071" spans="1:1" ht="27.75" customHeight="1" x14ac:dyDescent="0.2">
      <c r="A3071" s="10"/>
    </row>
    <row r="3072" spans="1:1" ht="27.75" customHeight="1" x14ac:dyDescent="0.2">
      <c r="A3072" s="10"/>
    </row>
    <row r="3073" spans="1:1" ht="27.75" customHeight="1" x14ac:dyDescent="0.2">
      <c r="A3073" s="10"/>
    </row>
    <row r="3074" spans="1:1" ht="27.75" customHeight="1" x14ac:dyDescent="0.2">
      <c r="A3074" s="10"/>
    </row>
    <row r="3075" spans="1:1" ht="27.75" customHeight="1" x14ac:dyDescent="0.2">
      <c r="A3075" s="10"/>
    </row>
    <row r="3076" spans="1:1" ht="27.75" customHeight="1" x14ac:dyDescent="0.2">
      <c r="A3076" s="10"/>
    </row>
    <row r="3077" spans="1:1" ht="27.75" customHeight="1" x14ac:dyDescent="0.2">
      <c r="A3077" s="10"/>
    </row>
    <row r="3078" spans="1:1" ht="27.75" customHeight="1" x14ac:dyDescent="0.2">
      <c r="A3078" s="10"/>
    </row>
    <row r="3079" spans="1:1" ht="27.75" customHeight="1" x14ac:dyDescent="0.2">
      <c r="A3079" s="10"/>
    </row>
    <row r="3080" spans="1:1" ht="27.75" customHeight="1" x14ac:dyDescent="0.2">
      <c r="A3080" s="10"/>
    </row>
    <row r="3081" spans="1:1" ht="27.75" customHeight="1" x14ac:dyDescent="0.2">
      <c r="A3081" s="10"/>
    </row>
    <row r="3082" spans="1:1" ht="27.75" customHeight="1" x14ac:dyDescent="0.2">
      <c r="A3082" s="10"/>
    </row>
    <row r="3083" spans="1:1" ht="27.75" customHeight="1" x14ac:dyDescent="0.2">
      <c r="A3083" s="10"/>
    </row>
    <row r="3084" spans="1:1" ht="27.75" customHeight="1" x14ac:dyDescent="0.2">
      <c r="A3084" s="10"/>
    </row>
    <row r="3085" spans="1:1" ht="27.75" customHeight="1" x14ac:dyDescent="0.2">
      <c r="A3085" s="10"/>
    </row>
    <row r="3086" spans="1:1" ht="27.75" customHeight="1" x14ac:dyDescent="0.2">
      <c r="A3086" s="10"/>
    </row>
    <row r="3087" spans="1:1" ht="27.75" customHeight="1" x14ac:dyDescent="0.2">
      <c r="A3087" s="10"/>
    </row>
    <row r="3088" spans="1:1" ht="27.75" customHeight="1" x14ac:dyDescent="0.2">
      <c r="A3088" s="10"/>
    </row>
    <row r="3089" spans="1:1" ht="27.75" customHeight="1" x14ac:dyDescent="0.2">
      <c r="A3089" s="10"/>
    </row>
    <row r="3090" spans="1:1" ht="27.75" customHeight="1" x14ac:dyDescent="0.2">
      <c r="A3090" s="10"/>
    </row>
    <row r="3091" spans="1:1" ht="27.75" customHeight="1" x14ac:dyDescent="0.2">
      <c r="A3091" s="10"/>
    </row>
    <row r="3092" spans="1:1" ht="27.75" customHeight="1" x14ac:dyDescent="0.2">
      <c r="A3092" s="10"/>
    </row>
    <row r="3093" spans="1:1" ht="27.75" customHeight="1" x14ac:dyDescent="0.2">
      <c r="A3093" s="10"/>
    </row>
    <row r="3094" spans="1:1" ht="27.75" customHeight="1" x14ac:dyDescent="0.2">
      <c r="A3094" s="10"/>
    </row>
    <row r="3095" spans="1:1" ht="27.75" customHeight="1" x14ac:dyDescent="0.2">
      <c r="A3095" s="10"/>
    </row>
    <row r="3096" spans="1:1" ht="27.75" customHeight="1" x14ac:dyDescent="0.2">
      <c r="A3096" s="10"/>
    </row>
    <row r="3097" spans="1:1" ht="27.75" customHeight="1" x14ac:dyDescent="0.2">
      <c r="A3097" s="10"/>
    </row>
    <row r="3098" spans="1:1" ht="27.75" customHeight="1" x14ac:dyDescent="0.2">
      <c r="A3098" s="10"/>
    </row>
    <row r="3099" spans="1:1" ht="27.75" customHeight="1" x14ac:dyDescent="0.2">
      <c r="A3099" s="10"/>
    </row>
    <row r="3100" spans="1:1" ht="27.75" customHeight="1" x14ac:dyDescent="0.2">
      <c r="A3100" s="10"/>
    </row>
    <row r="3101" spans="1:1" ht="27.75" customHeight="1" x14ac:dyDescent="0.2">
      <c r="A3101" s="10"/>
    </row>
    <row r="3102" spans="1:1" ht="27.75" customHeight="1" x14ac:dyDescent="0.2">
      <c r="A3102" s="10"/>
    </row>
    <row r="3103" spans="1:1" ht="27.75" customHeight="1" x14ac:dyDescent="0.2">
      <c r="A3103" s="10"/>
    </row>
    <row r="3104" spans="1:1" ht="27.75" customHeight="1" x14ac:dyDescent="0.2">
      <c r="A3104" s="10"/>
    </row>
    <row r="3105" spans="1:1" ht="27.75" customHeight="1" x14ac:dyDescent="0.2">
      <c r="A3105" s="10"/>
    </row>
    <row r="3106" spans="1:1" ht="27.75" customHeight="1" x14ac:dyDescent="0.2">
      <c r="A3106" s="10"/>
    </row>
    <row r="3107" spans="1:1" ht="27.75" customHeight="1" x14ac:dyDescent="0.2">
      <c r="A3107" s="10"/>
    </row>
    <row r="3108" spans="1:1" ht="27.75" customHeight="1" x14ac:dyDescent="0.2">
      <c r="A3108" s="10"/>
    </row>
    <row r="3109" spans="1:1" ht="27.75" customHeight="1" x14ac:dyDescent="0.2">
      <c r="A3109" s="10"/>
    </row>
    <row r="3110" spans="1:1" ht="27.75" customHeight="1" x14ac:dyDescent="0.2">
      <c r="A3110" s="10"/>
    </row>
    <row r="3111" spans="1:1" ht="27.75" customHeight="1" x14ac:dyDescent="0.2">
      <c r="A3111" s="10"/>
    </row>
    <row r="3112" spans="1:1" ht="27.75" customHeight="1" x14ac:dyDescent="0.2">
      <c r="A3112" s="10"/>
    </row>
    <row r="3113" spans="1:1" ht="27.75" customHeight="1" x14ac:dyDescent="0.2">
      <c r="A3113" s="10"/>
    </row>
    <row r="3114" spans="1:1" ht="27.75" customHeight="1" x14ac:dyDescent="0.2">
      <c r="A3114" s="10"/>
    </row>
    <row r="3115" spans="1:1" ht="27.75" customHeight="1" x14ac:dyDescent="0.2">
      <c r="A3115" s="10"/>
    </row>
    <row r="3116" spans="1:1" ht="27.75" customHeight="1" x14ac:dyDescent="0.2">
      <c r="A3116" s="10"/>
    </row>
    <row r="3117" spans="1:1" ht="27.75" customHeight="1" x14ac:dyDescent="0.2">
      <c r="A3117" s="10"/>
    </row>
    <row r="3118" spans="1:1" ht="27.75" customHeight="1" x14ac:dyDescent="0.2">
      <c r="A3118" s="10"/>
    </row>
    <row r="3119" spans="1:1" ht="27.75" customHeight="1" x14ac:dyDescent="0.2">
      <c r="A3119" s="10"/>
    </row>
    <row r="3120" spans="1:1" ht="27.75" customHeight="1" x14ac:dyDescent="0.2">
      <c r="A3120" s="10"/>
    </row>
    <row r="3121" spans="1:1" ht="27.75" customHeight="1" x14ac:dyDescent="0.2">
      <c r="A3121" s="10"/>
    </row>
    <row r="3122" spans="1:1" ht="27.75" customHeight="1" x14ac:dyDescent="0.2">
      <c r="A3122" s="10"/>
    </row>
    <row r="3123" spans="1:1" ht="27.75" customHeight="1" x14ac:dyDescent="0.2">
      <c r="A3123" s="10"/>
    </row>
    <row r="3124" spans="1:1" ht="27.75" customHeight="1" x14ac:dyDescent="0.2">
      <c r="A3124" s="10"/>
    </row>
    <row r="3125" spans="1:1" ht="27.75" customHeight="1" x14ac:dyDescent="0.2">
      <c r="A3125" s="10"/>
    </row>
    <row r="3126" spans="1:1" ht="27.75" customHeight="1" x14ac:dyDescent="0.2">
      <c r="A3126" s="10"/>
    </row>
    <row r="3127" spans="1:1" ht="27.75" customHeight="1" x14ac:dyDescent="0.2">
      <c r="A3127" s="10"/>
    </row>
    <row r="3128" spans="1:1" ht="27.75" customHeight="1" x14ac:dyDescent="0.2">
      <c r="A3128" s="10"/>
    </row>
    <row r="3129" spans="1:1" ht="27.75" customHeight="1" x14ac:dyDescent="0.2">
      <c r="A3129" s="10"/>
    </row>
    <row r="3130" spans="1:1" ht="27.75" customHeight="1" x14ac:dyDescent="0.2">
      <c r="A3130" s="10"/>
    </row>
    <row r="3131" spans="1:1" ht="27.75" customHeight="1" x14ac:dyDescent="0.2">
      <c r="A3131" s="10"/>
    </row>
    <row r="3132" spans="1:1" ht="27.75" customHeight="1" x14ac:dyDescent="0.2">
      <c r="A3132" s="10"/>
    </row>
    <row r="3133" spans="1:1" ht="27.75" customHeight="1" x14ac:dyDescent="0.2">
      <c r="A3133" s="10"/>
    </row>
    <row r="3134" spans="1:1" ht="27.75" customHeight="1" x14ac:dyDescent="0.2">
      <c r="A3134" s="10"/>
    </row>
    <row r="3135" spans="1:1" ht="27.75" customHeight="1" x14ac:dyDescent="0.2">
      <c r="A3135" s="10"/>
    </row>
    <row r="3136" spans="1:1" ht="27.75" customHeight="1" x14ac:dyDescent="0.2">
      <c r="A3136" s="10"/>
    </row>
    <row r="3137" spans="1:1" ht="27.75" customHeight="1" x14ac:dyDescent="0.2">
      <c r="A3137" s="10"/>
    </row>
    <row r="3138" spans="1:1" ht="27.75" customHeight="1" x14ac:dyDescent="0.2">
      <c r="A3138" s="10"/>
    </row>
    <row r="3139" spans="1:1" ht="27.75" customHeight="1" x14ac:dyDescent="0.2">
      <c r="A3139" s="10"/>
    </row>
    <row r="3140" spans="1:1" ht="27.75" customHeight="1" x14ac:dyDescent="0.2">
      <c r="A3140" s="10"/>
    </row>
    <row r="3141" spans="1:1" ht="27.75" customHeight="1" x14ac:dyDescent="0.2">
      <c r="A3141" s="10"/>
    </row>
    <row r="3142" spans="1:1" ht="27.75" customHeight="1" x14ac:dyDescent="0.2">
      <c r="A3142" s="10"/>
    </row>
    <row r="3143" spans="1:1" ht="27.75" customHeight="1" x14ac:dyDescent="0.2">
      <c r="A3143" s="10"/>
    </row>
    <row r="3144" spans="1:1" ht="27.75" customHeight="1" x14ac:dyDescent="0.2">
      <c r="A3144" s="10"/>
    </row>
    <row r="3145" spans="1:1" ht="27.75" customHeight="1" x14ac:dyDescent="0.2">
      <c r="A3145" s="10"/>
    </row>
    <row r="3146" spans="1:1" ht="27.75" customHeight="1" x14ac:dyDescent="0.2">
      <c r="A3146" s="10"/>
    </row>
    <row r="3147" spans="1:1" ht="27.75" customHeight="1" x14ac:dyDescent="0.2">
      <c r="A3147" s="10"/>
    </row>
    <row r="3148" spans="1:1" ht="27.75" customHeight="1" x14ac:dyDescent="0.2">
      <c r="A3148" s="10"/>
    </row>
    <row r="3149" spans="1:1" ht="27.75" customHeight="1" x14ac:dyDescent="0.2">
      <c r="A3149" s="10"/>
    </row>
    <row r="3150" spans="1:1" ht="27.75" customHeight="1" x14ac:dyDescent="0.2">
      <c r="A3150" s="10"/>
    </row>
    <row r="3151" spans="1:1" ht="27.75" customHeight="1" x14ac:dyDescent="0.2">
      <c r="A3151" s="10"/>
    </row>
    <row r="3152" spans="1:1" ht="27.75" customHeight="1" x14ac:dyDescent="0.2">
      <c r="A3152" s="10"/>
    </row>
    <row r="3153" spans="1:1" ht="27.75" customHeight="1" x14ac:dyDescent="0.2">
      <c r="A3153" s="10"/>
    </row>
    <row r="3154" spans="1:1" ht="27.75" customHeight="1" x14ac:dyDescent="0.2">
      <c r="A3154" s="10"/>
    </row>
    <row r="3155" spans="1:1" ht="27.75" customHeight="1" x14ac:dyDescent="0.2">
      <c r="A3155" s="10"/>
    </row>
    <row r="3156" spans="1:1" ht="27.75" customHeight="1" x14ac:dyDescent="0.2">
      <c r="A3156" s="10"/>
    </row>
    <row r="3157" spans="1:1" ht="27.75" customHeight="1" x14ac:dyDescent="0.2">
      <c r="A3157" s="10"/>
    </row>
    <row r="3158" spans="1:1" ht="27.75" customHeight="1" x14ac:dyDescent="0.2">
      <c r="A3158" s="10"/>
    </row>
    <row r="3159" spans="1:1" ht="27.75" customHeight="1" x14ac:dyDescent="0.2">
      <c r="A3159" s="10"/>
    </row>
    <row r="3160" spans="1:1" ht="27.75" customHeight="1" x14ac:dyDescent="0.2">
      <c r="A3160" s="10"/>
    </row>
    <row r="3161" spans="1:1" ht="27.75" customHeight="1" x14ac:dyDescent="0.2">
      <c r="A3161" s="10"/>
    </row>
    <row r="3162" spans="1:1" ht="27.75" customHeight="1" x14ac:dyDescent="0.2">
      <c r="A3162" s="10"/>
    </row>
    <row r="3163" spans="1:1" ht="27.75" customHeight="1" x14ac:dyDescent="0.2">
      <c r="A3163" s="10"/>
    </row>
    <row r="3164" spans="1:1" ht="27.75" customHeight="1" x14ac:dyDescent="0.2">
      <c r="A3164" s="10"/>
    </row>
    <row r="3165" spans="1:1" ht="27.75" customHeight="1" x14ac:dyDescent="0.2">
      <c r="A3165" s="10"/>
    </row>
    <row r="3166" spans="1:1" ht="27.75" customHeight="1" x14ac:dyDescent="0.2">
      <c r="A3166" s="10"/>
    </row>
    <row r="3167" spans="1:1" ht="27.75" customHeight="1" x14ac:dyDescent="0.2">
      <c r="A3167" s="10"/>
    </row>
    <row r="3168" spans="1:1" ht="27.75" customHeight="1" x14ac:dyDescent="0.2">
      <c r="A3168" s="10"/>
    </row>
    <row r="3169" spans="1:1" ht="27.75" customHeight="1" x14ac:dyDescent="0.2">
      <c r="A3169" s="10"/>
    </row>
    <row r="3170" spans="1:1" ht="27.75" customHeight="1" x14ac:dyDescent="0.2">
      <c r="A3170" s="10"/>
    </row>
    <row r="3171" spans="1:1" ht="27.75" customHeight="1" x14ac:dyDescent="0.2">
      <c r="A3171" s="10"/>
    </row>
    <row r="3172" spans="1:1" ht="27.75" customHeight="1" x14ac:dyDescent="0.2">
      <c r="A3172" s="10"/>
    </row>
    <row r="3173" spans="1:1" ht="27.75" customHeight="1" x14ac:dyDescent="0.2">
      <c r="A3173" s="10"/>
    </row>
    <row r="3174" spans="1:1" ht="27.75" customHeight="1" x14ac:dyDescent="0.2">
      <c r="A3174" s="10"/>
    </row>
    <row r="3175" spans="1:1" ht="27.75" customHeight="1" x14ac:dyDescent="0.2">
      <c r="A3175" s="10"/>
    </row>
    <row r="3176" spans="1:1" ht="27.75" customHeight="1" x14ac:dyDescent="0.2">
      <c r="A3176" s="10"/>
    </row>
    <row r="3177" spans="1:1" ht="27.75" customHeight="1" x14ac:dyDescent="0.2">
      <c r="A3177" s="10"/>
    </row>
    <row r="3178" spans="1:1" ht="27.75" customHeight="1" x14ac:dyDescent="0.2">
      <c r="A3178" s="10"/>
    </row>
    <row r="3179" spans="1:1" ht="27.75" customHeight="1" x14ac:dyDescent="0.2">
      <c r="A3179" s="10"/>
    </row>
    <row r="3180" spans="1:1" ht="27.75" customHeight="1" x14ac:dyDescent="0.2">
      <c r="A3180" s="10"/>
    </row>
    <row r="3181" spans="1:1" ht="27.75" customHeight="1" x14ac:dyDescent="0.2">
      <c r="A3181" s="10"/>
    </row>
    <row r="3182" spans="1:1" ht="27.75" customHeight="1" x14ac:dyDescent="0.2">
      <c r="A3182" s="10"/>
    </row>
    <row r="3183" spans="1:1" ht="27.75" customHeight="1" x14ac:dyDescent="0.2">
      <c r="A3183" s="10"/>
    </row>
    <row r="3184" spans="1:1" ht="27.75" customHeight="1" x14ac:dyDescent="0.2">
      <c r="A3184" s="10"/>
    </row>
    <row r="3185" spans="1:1" ht="27.75" customHeight="1" x14ac:dyDescent="0.2">
      <c r="A3185" s="10"/>
    </row>
    <row r="3186" spans="1:1" ht="27.75" customHeight="1" x14ac:dyDescent="0.2">
      <c r="A3186" s="10"/>
    </row>
    <row r="3187" spans="1:1" ht="27.75" customHeight="1" x14ac:dyDescent="0.2">
      <c r="A3187" s="10"/>
    </row>
    <row r="3188" spans="1:1" ht="27.75" customHeight="1" x14ac:dyDescent="0.2">
      <c r="A3188" s="10"/>
    </row>
    <row r="3189" spans="1:1" ht="27.75" customHeight="1" x14ac:dyDescent="0.2">
      <c r="A3189" s="10"/>
    </row>
    <row r="3190" spans="1:1" ht="27.75" customHeight="1" x14ac:dyDescent="0.2">
      <c r="A3190" s="10"/>
    </row>
    <row r="3191" spans="1:1" ht="27.75" customHeight="1" x14ac:dyDescent="0.2">
      <c r="A3191" s="10"/>
    </row>
    <row r="3192" spans="1:1" ht="27.75" customHeight="1" x14ac:dyDescent="0.2">
      <c r="A3192" s="10"/>
    </row>
    <row r="3193" spans="1:1" ht="27.75" customHeight="1" x14ac:dyDescent="0.2">
      <c r="A3193" s="10"/>
    </row>
    <row r="3194" spans="1:1" ht="27.75" customHeight="1" x14ac:dyDescent="0.2">
      <c r="A3194" s="10"/>
    </row>
    <row r="3195" spans="1:1" ht="27.75" customHeight="1" x14ac:dyDescent="0.2">
      <c r="A3195" s="10"/>
    </row>
    <row r="3196" spans="1:1" ht="27.75" customHeight="1" x14ac:dyDescent="0.2">
      <c r="A3196" s="10"/>
    </row>
    <row r="3197" spans="1:1" ht="27.75" customHeight="1" x14ac:dyDescent="0.2">
      <c r="A3197" s="10"/>
    </row>
    <row r="3198" spans="1:1" ht="27.75" customHeight="1" x14ac:dyDescent="0.2">
      <c r="A3198" s="10"/>
    </row>
    <row r="3199" spans="1:1" ht="27.75" customHeight="1" x14ac:dyDescent="0.2">
      <c r="A3199" s="10"/>
    </row>
    <row r="3200" spans="1:1" ht="27.75" customHeight="1" x14ac:dyDescent="0.2">
      <c r="A3200" s="10"/>
    </row>
    <row r="3201" spans="1:1" ht="27.75" customHeight="1" x14ac:dyDescent="0.2">
      <c r="A3201" s="10"/>
    </row>
    <row r="3202" spans="1:1" ht="27.75" customHeight="1" x14ac:dyDescent="0.2">
      <c r="A3202" s="10"/>
    </row>
    <row r="3203" spans="1:1" ht="27.75" customHeight="1" x14ac:dyDescent="0.2">
      <c r="A3203" s="10"/>
    </row>
    <row r="3204" spans="1:1" ht="27.75" customHeight="1" x14ac:dyDescent="0.2">
      <c r="A3204" s="10"/>
    </row>
    <row r="3205" spans="1:1" ht="27.75" customHeight="1" x14ac:dyDescent="0.2">
      <c r="A3205" s="10"/>
    </row>
    <row r="3206" spans="1:1" ht="27.75" customHeight="1" x14ac:dyDescent="0.2">
      <c r="A3206" s="10"/>
    </row>
    <row r="3207" spans="1:1" ht="27.75" customHeight="1" x14ac:dyDescent="0.2">
      <c r="A3207" s="10"/>
    </row>
    <row r="3208" spans="1:1" ht="27.75" customHeight="1" x14ac:dyDescent="0.2">
      <c r="A3208" s="10"/>
    </row>
    <row r="3209" spans="1:1" ht="27.75" customHeight="1" x14ac:dyDescent="0.2">
      <c r="A3209" s="10"/>
    </row>
    <row r="3210" spans="1:1" ht="27.75" customHeight="1" x14ac:dyDescent="0.2">
      <c r="A3210" s="10"/>
    </row>
    <row r="3211" spans="1:1" ht="27.75" customHeight="1" x14ac:dyDescent="0.2">
      <c r="A3211" s="10"/>
    </row>
    <row r="3212" spans="1:1" ht="27.75" customHeight="1" x14ac:dyDescent="0.2">
      <c r="A3212" s="10"/>
    </row>
    <row r="3213" spans="1:1" ht="27.75" customHeight="1" x14ac:dyDescent="0.2">
      <c r="A3213" s="10"/>
    </row>
    <row r="3214" spans="1:1" ht="27.75" customHeight="1" x14ac:dyDescent="0.2">
      <c r="A3214" s="10"/>
    </row>
    <row r="3215" spans="1:1" ht="27.75" customHeight="1" x14ac:dyDescent="0.2">
      <c r="A3215" s="10"/>
    </row>
    <row r="3216" spans="1:1" ht="27.75" customHeight="1" x14ac:dyDescent="0.2">
      <c r="A3216" s="10"/>
    </row>
    <row r="3217" spans="1:1" ht="27.75" customHeight="1" x14ac:dyDescent="0.2">
      <c r="A3217" s="10"/>
    </row>
    <row r="3218" spans="1:1" ht="27.75" customHeight="1" x14ac:dyDescent="0.2">
      <c r="A3218" s="10"/>
    </row>
    <row r="3219" spans="1:1" ht="27.75" customHeight="1" x14ac:dyDescent="0.2">
      <c r="A3219" s="10"/>
    </row>
    <row r="3220" spans="1:1" ht="27.75" customHeight="1" x14ac:dyDescent="0.2">
      <c r="A3220" s="10"/>
    </row>
    <row r="3221" spans="1:1" ht="27.75" customHeight="1" x14ac:dyDescent="0.2">
      <c r="A3221" s="10"/>
    </row>
    <row r="3222" spans="1:1" ht="27.75" customHeight="1" x14ac:dyDescent="0.2">
      <c r="A3222" s="10"/>
    </row>
    <row r="3223" spans="1:1" ht="27.75" customHeight="1" x14ac:dyDescent="0.2">
      <c r="A3223" s="10"/>
    </row>
    <row r="3224" spans="1:1" ht="27.75" customHeight="1" x14ac:dyDescent="0.2">
      <c r="A3224" s="10"/>
    </row>
    <row r="3225" spans="1:1" ht="27.75" customHeight="1" x14ac:dyDescent="0.2">
      <c r="A3225" s="10"/>
    </row>
    <row r="3226" spans="1:1" ht="27.75" customHeight="1" x14ac:dyDescent="0.2">
      <c r="A3226" s="10"/>
    </row>
    <row r="3227" spans="1:1" ht="27.75" customHeight="1" x14ac:dyDescent="0.2">
      <c r="A3227" s="10"/>
    </row>
    <row r="3228" spans="1:1" ht="27.75" customHeight="1" x14ac:dyDescent="0.2">
      <c r="A3228" s="10"/>
    </row>
    <row r="3229" spans="1:1" ht="27.75" customHeight="1" x14ac:dyDescent="0.2">
      <c r="A3229" s="10"/>
    </row>
    <row r="3230" spans="1:1" ht="27.75" customHeight="1" x14ac:dyDescent="0.2">
      <c r="A3230" s="10"/>
    </row>
    <row r="3231" spans="1:1" ht="27.75" customHeight="1" x14ac:dyDescent="0.2">
      <c r="A3231" s="10"/>
    </row>
    <row r="3232" spans="1:1" ht="27.75" customHeight="1" x14ac:dyDescent="0.2">
      <c r="A3232" s="10"/>
    </row>
    <row r="3233" spans="1:1" ht="27.75" customHeight="1" x14ac:dyDescent="0.2">
      <c r="A3233" s="10"/>
    </row>
    <row r="3234" spans="1:1" ht="27.75" customHeight="1" x14ac:dyDescent="0.2">
      <c r="A3234" s="10"/>
    </row>
    <row r="3235" spans="1:1" ht="27.75" customHeight="1" x14ac:dyDescent="0.2">
      <c r="A3235" s="10"/>
    </row>
    <row r="3236" spans="1:1" ht="27.75" customHeight="1" x14ac:dyDescent="0.2">
      <c r="A3236" s="10"/>
    </row>
    <row r="3237" spans="1:1" ht="27.75" customHeight="1" x14ac:dyDescent="0.2">
      <c r="A3237" s="10"/>
    </row>
    <row r="3238" spans="1:1" ht="27.75" customHeight="1" x14ac:dyDescent="0.2">
      <c r="A3238" s="10"/>
    </row>
    <row r="3239" spans="1:1" ht="27.75" customHeight="1" x14ac:dyDescent="0.2">
      <c r="A3239" s="10"/>
    </row>
    <row r="3240" spans="1:1" ht="27.75" customHeight="1" x14ac:dyDescent="0.2">
      <c r="A3240" s="10"/>
    </row>
    <row r="3241" spans="1:1" ht="27.75" customHeight="1" x14ac:dyDescent="0.2">
      <c r="A3241" s="10"/>
    </row>
    <row r="3242" spans="1:1" ht="27.75" customHeight="1" x14ac:dyDescent="0.2">
      <c r="A3242" s="10"/>
    </row>
    <row r="3243" spans="1:1" ht="27.75" customHeight="1" x14ac:dyDescent="0.2">
      <c r="A3243" s="10"/>
    </row>
    <row r="3244" spans="1:1" ht="27.75" customHeight="1" x14ac:dyDescent="0.2">
      <c r="A3244" s="10"/>
    </row>
    <row r="3245" spans="1:1" ht="27.75" customHeight="1" x14ac:dyDescent="0.2">
      <c r="A3245" s="10"/>
    </row>
    <row r="3246" spans="1:1" ht="27.75" customHeight="1" x14ac:dyDescent="0.2">
      <c r="A3246" s="10"/>
    </row>
    <row r="3247" spans="1:1" ht="27.75" customHeight="1" x14ac:dyDescent="0.2">
      <c r="A3247" s="10"/>
    </row>
    <row r="3248" spans="1:1" ht="27.75" customHeight="1" x14ac:dyDescent="0.2">
      <c r="A3248" s="10"/>
    </row>
    <row r="3249" spans="1:1" ht="27.75" customHeight="1" x14ac:dyDescent="0.2">
      <c r="A3249" s="10"/>
    </row>
    <row r="3250" spans="1:1" ht="27.75" customHeight="1" x14ac:dyDescent="0.2">
      <c r="A3250" s="10"/>
    </row>
    <row r="3251" spans="1:1" ht="27.75" customHeight="1" x14ac:dyDescent="0.2">
      <c r="A3251" s="10"/>
    </row>
    <row r="3252" spans="1:1" ht="27.75" customHeight="1" x14ac:dyDescent="0.2">
      <c r="A3252" s="10"/>
    </row>
    <row r="3253" spans="1:1" ht="27.75" customHeight="1" x14ac:dyDescent="0.2">
      <c r="A3253" s="10"/>
    </row>
    <row r="3254" spans="1:1" ht="27.75" customHeight="1" x14ac:dyDescent="0.2">
      <c r="A3254" s="10"/>
    </row>
    <row r="3255" spans="1:1" ht="27.75" customHeight="1" x14ac:dyDescent="0.2">
      <c r="A3255" s="10"/>
    </row>
    <row r="3256" spans="1:1" ht="27.75" customHeight="1" x14ac:dyDescent="0.2">
      <c r="A3256" s="10"/>
    </row>
    <row r="3257" spans="1:1" ht="27.75" customHeight="1" x14ac:dyDescent="0.2">
      <c r="A3257" s="10"/>
    </row>
    <row r="3258" spans="1:1" ht="27.75" customHeight="1" x14ac:dyDescent="0.2">
      <c r="A3258" s="10"/>
    </row>
    <row r="3259" spans="1:1" ht="27.75" customHeight="1" x14ac:dyDescent="0.2">
      <c r="A3259" s="10"/>
    </row>
    <row r="3260" spans="1:1" ht="27.75" customHeight="1" x14ac:dyDescent="0.2">
      <c r="A3260" s="10"/>
    </row>
    <row r="3261" spans="1:1" ht="27.75" customHeight="1" x14ac:dyDescent="0.2">
      <c r="A3261" s="10"/>
    </row>
    <row r="3262" spans="1:1" ht="27.75" customHeight="1" x14ac:dyDescent="0.2">
      <c r="A3262" s="10"/>
    </row>
    <row r="3263" spans="1:1" ht="27.75" customHeight="1" x14ac:dyDescent="0.2">
      <c r="A3263" s="10"/>
    </row>
    <row r="3264" spans="1:1" ht="27.75" customHeight="1" x14ac:dyDescent="0.2">
      <c r="A3264" s="10"/>
    </row>
    <row r="3265" spans="1:1" ht="27.75" customHeight="1" x14ac:dyDescent="0.2">
      <c r="A3265" s="10"/>
    </row>
    <row r="3266" spans="1:1" ht="27.75" customHeight="1" x14ac:dyDescent="0.2">
      <c r="A3266" s="10"/>
    </row>
    <row r="3267" spans="1:1" ht="27.75" customHeight="1" x14ac:dyDescent="0.2">
      <c r="A3267" s="10"/>
    </row>
    <row r="3268" spans="1:1" ht="27.75" customHeight="1" x14ac:dyDescent="0.2">
      <c r="A3268" s="10"/>
    </row>
    <row r="3269" spans="1:1" ht="27.75" customHeight="1" x14ac:dyDescent="0.2">
      <c r="A3269" s="10"/>
    </row>
    <row r="3270" spans="1:1" ht="27.75" customHeight="1" x14ac:dyDescent="0.2">
      <c r="A3270" s="10"/>
    </row>
    <row r="3271" spans="1:1" ht="27.75" customHeight="1" x14ac:dyDescent="0.2">
      <c r="A3271" s="10"/>
    </row>
    <row r="3272" spans="1:1" ht="27.75" customHeight="1" x14ac:dyDescent="0.2">
      <c r="A3272" s="10"/>
    </row>
    <row r="3273" spans="1:1" ht="27.75" customHeight="1" x14ac:dyDescent="0.2">
      <c r="A3273" s="10"/>
    </row>
    <row r="3274" spans="1:1" ht="27.75" customHeight="1" x14ac:dyDescent="0.2">
      <c r="A3274" s="10"/>
    </row>
    <row r="3275" spans="1:1" ht="27.75" customHeight="1" x14ac:dyDescent="0.2">
      <c r="A3275" s="10"/>
    </row>
    <row r="3276" spans="1:1" ht="27.75" customHeight="1" x14ac:dyDescent="0.2">
      <c r="A3276" s="10"/>
    </row>
    <row r="3277" spans="1:1" ht="27.75" customHeight="1" x14ac:dyDescent="0.2">
      <c r="A3277" s="10"/>
    </row>
    <row r="3278" spans="1:1" ht="27.75" customHeight="1" x14ac:dyDescent="0.2">
      <c r="A3278" s="10"/>
    </row>
    <row r="3279" spans="1:1" ht="27.75" customHeight="1" x14ac:dyDescent="0.2">
      <c r="A3279" s="10"/>
    </row>
    <row r="3280" spans="1:1" ht="27.75" customHeight="1" x14ac:dyDescent="0.2">
      <c r="A3280" s="10"/>
    </row>
    <row r="3281" spans="1:1" ht="27.75" customHeight="1" x14ac:dyDescent="0.2">
      <c r="A3281" s="10"/>
    </row>
    <row r="3282" spans="1:1" ht="27.75" customHeight="1" x14ac:dyDescent="0.2">
      <c r="A3282" s="10"/>
    </row>
    <row r="3283" spans="1:1" ht="27.75" customHeight="1" x14ac:dyDescent="0.2">
      <c r="A3283" s="10"/>
    </row>
    <row r="3284" spans="1:1" ht="27.75" customHeight="1" x14ac:dyDescent="0.2">
      <c r="A3284" s="10"/>
    </row>
    <row r="3285" spans="1:1" ht="27.75" customHeight="1" x14ac:dyDescent="0.2">
      <c r="A3285" s="10"/>
    </row>
    <row r="3286" spans="1:1" ht="27.75" customHeight="1" x14ac:dyDescent="0.2">
      <c r="A3286" s="10"/>
    </row>
    <row r="3287" spans="1:1" ht="27.75" customHeight="1" x14ac:dyDescent="0.2">
      <c r="A3287" s="10"/>
    </row>
    <row r="3288" spans="1:1" ht="27.75" customHeight="1" x14ac:dyDescent="0.2">
      <c r="A3288" s="10"/>
    </row>
    <row r="3289" spans="1:1" ht="27.75" customHeight="1" x14ac:dyDescent="0.2">
      <c r="A3289" s="10"/>
    </row>
    <row r="3290" spans="1:1" ht="27.75" customHeight="1" x14ac:dyDescent="0.2">
      <c r="A3290" s="10"/>
    </row>
    <row r="3291" spans="1:1" ht="27.75" customHeight="1" x14ac:dyDescent="0.2">
      <c r="A3291" s="10"/>
    </row>
    <row r="3292" spans="1:1" ht="27.75" customHeight="1" x14ac:dyDescent="0.2">
      <c r="A3292" s="10"/>
    </row>
    <row r="3293" spans="1:1" ht="27.75" customHeight="1" x14ac:dyDescent="0.2">
      <c r="A3293" s="10"/>
    </row>
    <row r="3294" spans="1:1" ht="27.75" customHeight="1" x14ac:dyDescent="0.2">
      <c r="A3294" s="10"/>
    </row>
    <row r="3295" spans="1:1" ht="27.75" customHeight="1" x14ac:dyDescent="0.2">
      <c r="A3295" s="10"/>
    </row>
    <row r="3296" spans="1:1" ht="27.75" customHeight="1" x14ac:dyDescent="0.2">
      <c r="A3296" s="10"/>
    </row>
    <row r="3297" spans="1:1" ht="27.75" customHeight="1" x14ac:dyDescent="0.2">
      <c r="A3297" s="10"/>
    </row>
    <row r="3298" spans="1:1" ht="27.75" customHeight="1" x14ac:dyDescent="0.2">
      <c r="A3298" s="10"/>
    </row>
    <row r="3299" spans="1:1" ht="27.75" customHeight="1" x14ac:dyDescent="0.2">
      <c r="A3299" s="10"/>
    </row>
    <row r="3300" spans="1:1" ht="27.75" customHeight="1" x14ac:dyDescent="0.2">
      <c r="A3300" s="10"/>
    </row>
    <row r="3301" spans="1:1" ht="27.75" customHeight="1" x14ac:dyDescent="0.2">
      <c r="A3301" s="10"/>
    </row>
    <row r="3302" spans="1:1" ht="27.75" customHeight="1" x14ac:dyDescent="0.2">
      <c r="A3302" s="10"/>
    </row>
    <row r="3303" spans="1:1" ht="27.75" customHeight="1" x14ac:dyDescent="0.2">
      <c r="A3303" s="10"/>
    </row>
    <row r="3304" spans="1:1" ht="27.75" customHeight="1" x14ac:dyDescent="0.2">
      <c r="A3304" s="10"/>
    </row>
    <row r="3305" spans="1:1" ht="27.75" customHeight="1" x14ac:dyDescent="0.2">
      <c r="A3305" s="10"/>
    </row>
    <row r="3306" spans="1:1" ht="27.75" customHeight="1" x14ac:dyDescent="0.2">
      <c r="A3306" s="10"/>
    </row>
    <row r="3307" spans="1:1" ht="27.75" customHeight="1" x14ac:dyDescent="0.2">
      <c r="A3307" s="10"/>
    </row>
    <row r="3308" spans="1:1" ht="27.75" customHeight="1" x14ac:dyDescent="0.2">
      <c r="A3308" s="10"/>
    </row>
    <row r="3309" spans="1:1" ht="27.75" customHeight="1" x14ac:dyDescent="0.2">
      <c r="A3309" s="10"/>
    </row>
    <row r="3310" spans="1:1" ht="27.75" customHeight="1" x14ac:dyDescent="0.2">
      <c r="A3310" s="10"/>
    </row>
    <row r="3311" spans="1:1" ht="27.75" customHeight="1" x14ac:dyDescent="0.2">
      <c r="A3311" s="10"/>
    </row>
    <row r="3312" spans="1:1" ht="27.75" customHeight="1" x14ac:dyDescent="0.2">
      <c r="A3312" s="10"/>
    </row>
    <row r="3313" spans="1:1" ht="27.75" customHeight="1" x14ac:dyDescent="0.2">
      <c r="A3313" s="10"/>
    </row>
    <row r="3314" spans="1:1" ht="27.75" customHeight="1" x14ac:dyDescent="0.2">
      <c r="A3314" s="10"/>
    </row>
    <row r="3315" spans="1:1" ht="27.75" customHeight="1" x14ac:dyDescent="0.2">
      <c r="A3315" s="10"/>
    </row>
    <row r="3316" spans="1:1" ht="27.75" customHeight="1" x14ac:dyDescent="0.2">
      <c r="A3316" s="10"/>
    </row>
    <row r="3317" spans="1:1" ht="27.75" customHeight="1" x14ac:dyDescent="0.2">
      <c r="A3317" s="10"/>
    </row>
    <row r="3318" spans="1:1" ht="27.75" customHeight="1" x14ac:dyDescent="0.2">
      <c r="A3318" s="10"/>
    </row>
    <row r="3319" spans="1:1" ht="27.75" customHeight="1" x14ac:dyDescent="0.2">
      <c r="A3319" s="10"/>
    </row>
    <row r="3320" spans="1:1" ht="27.75" customHeight="1" x14ac:dyDescent="0.2">
      <c r="A3320" s="10"/>
    </row>
    <row r="3321" spans="1:1" ht="27.75" customHeight="1" x14ac:dyDescent="0.2">
      <c r="A3321" s="10"/>
    </row>
    <row r="3322" spans="1:1" ht="27.75" customHeight="1" x14ac:dyDescent="0.2">
      <c r="A3322" s="10"/>
    </row>
    <row r="3323" spans="1:1" ht="27.75" customHeight="1" x14ac:dyDescent="0.2">
      <c r="A3323" s="10"/>
    </row>
    <row r="3324" spans="1:1" ht="27.75" customHeight="1" x14ac:dyDescent="0.2">
      <c r="A3324" s="10"/>
    </row>
    <row r="3325" spans="1:1" ht="27.75" customHeight="1" x14ac:dyDescent="0.2">
      <c r="A3325" s="10"/>
    </row>
    <row r="3326" spans="1:1" ht="27.75" customHeight="1" x14ac:dyDescent="0.2">
      <c r="A3326" s="10"/>
    </row>
    <row r="3327" spans="1:1" ht="27.75" customHeight="1" x14ac:dyDescent="0.2">
      <c r="A3327" s="10"/>
    </row>
    <row r="3328" spans="1:1" ht="27.75" customHeight="1" x14ac:dyDescent="0.2">
      <c r="A3328" s="10"/>
    </row>
    <row r="3329" spans="1:1" ht="27.75" customHeight="1" x14ac:dyDescent="0.2">
      <c r="A3329" s="10"/>
    </row>
    <row r="3330" spans="1:1" ht="27.75" customHeight="1" x14ac:dyDescent="0.2">
      <c r="A3330" s="10"/>
    </row>
    <row r="3331" spans="1:1" ht="27.75" customHeight="1" x14ac:dyDescent="0.2">
      <c r="A3331" s="10"/>
    </row>
    <row r="3332" spans="1:1" ht="27.75" customHeight="1" x14ac:dyDescent="0.2">
      <c r="A3332" s="10"/>
    </row>
    <row r="3333" spans="1:1" ht="27.75" customHeight="1" x14ac:dyDescent="0.2">
      <c r="A3333" s="10"/>
    </row>
    <row r="3334" spans="1:1" ht="27.75" customHeight="1" x14ac:dyDescent="0.2">
      <c r="A3334" s="10"/>
    </row>
    <row r="3335" spans="1:1" ht="27.75" customHeight="1" x14ac:dyDescent="0.2">
      <c r="A3335" s="10"/>
    </row>
    <row r="3336" spans="1:1" ht="27.75" customHeight="1" x14ac:dyDescent="0.2">
      <c r="A3336" s="10"/>
    </row>
    <row r="3337" spans="1:1" ht="27.75" customHeight="1" x14ac:dyDescent="0.2">
      <c r="A3337" s="10"/>
    </row>
    <row r="3338" spans="1:1" ht="27.75" customHeight="1" x14ac:dyDescent="0.2">
      <c r="A3338" s="10"/>
    </row>
    <row r="3339" spans="1:1" ht="27.75" customHeight="1" x14ac:dyDescent="0.2">
      <c r="A3339" s="10"/>
    </row>
    <row r="3340" spans="1:1" ht="27.75" customHeight="1" x14ac:dyDescent="0.2">
      <c r="A3340" s="10"/>
    </row>
    <row r="3341" spans="1:1" ht="27.75" customHeight="1" x14ac:dyDescent="0.2">
      <c r="A3341" s="10"/>
    </row>
    <row r="3342" spans="1:1" ht="27.75" customHeight="1" x14ac:dyDescent="0.2">
      <c r="A3342" s="10"/>
    </row>
    <row r="3343" spans="1:1" ht="27.75" customHeight="1" x14ac:dyDescent="0.2">
      <c r="A3343" s="10"/>
    </row>
    <row r="3344" spans="1:1" ht="27.75" customHeight="1" x14ac:dyDescent="0.2">
      <c r="A3344" s="10"/>
    </row>
    <row r="3345" spans="1:1" ht="27.75" customHeight="1" x14ac:dyDescent="0.2">
      <c r="A3345" s="10"/>
    </row>
    <row r="3346" spans="1:1" ht="27.75" customHeight="1" x14ac:dyDescent="0.2">
      <c r="A3346" s="10"/>
    </row>
    <row r="3347" spans="1:1" ht="27.75" customHeight="1" x14ac:dyDescent="0.2">
      <c r="A3347" s="10"/>
    </row>
    <row r="3348" spans="1:1" ht="27.75" customHeight="1" x14ac:dyDescent="0.2">
      <c r="A3348" s="10"/>
    </row>
    <row r="3349" spans="1:1" ht="27.75" customHeight="1" x14ac:dyDescent="0.2">
      <c r="A3349" s="10"/>
    </row>
    <row r="3350" spans="1:1" ht="27.75" customHeight="1" x14ac:dyDescent="0.2">
      <c r="A3350" s="10"/>
    </row>
    <row r="3351" spans="1:1" ht="27.75" customHeight="1" x14ac:dyDescent="0.2">
      <c r="A3351" s="10"/>
    </row>
    <row r="3352" spans="1:1" ht="27.75" customHeight="1" x14ac:dyDescent="0.2">
      <c r="A3352" s="10"/>
    </row>
    <row r="3353" spans="1:1" ht="27.75" customHeight="1" x14ac:dyDescent="0.2">
      <c r="A3353" s="10"/>
    </row>
    <row r="3354" spans="1:1" ht="27.75" customHeight="1" x14ac:dyDescent="0.2">
      <c r="A3354" s="10"/>
    </row>
    <row r="3355" spans="1:1" ht="27.75" customHeight="1" x14ac:dyDescent="0.2">
      <c r="A3355" s="10"/>
    </row>
    <row r="3356" spans="1:1" ht="27.75" customHeight="1" x14ac:dyDescent="0.2">
      <c r="A3356" s="10"/>
    </row>
    <row r="3357" spans="1:1" ht="27.75" customHeight="1" x14ac:dyDescent="0.2">
      <c r="A3357" s="10"/>
    </row>
    <row r="3358" spans="1:1" ht="27.75" customHeight="1" x14ac:dyDescent="0.2">
      <c r="A3358" s="10"/>
    </row>
    <row r="3359" spans="1:1" ht="27.75" customHeight="1" x14ac:dyDescent="0.2">
      <c r="A3359" s="10"/>
    </row>
    <row r="3360" spans="1:1" ht="27.75" customHeight="1" x14ac:dyDescent="0.2">
      <c r="A3360" s="10"/>
    </row>
    <row r="3361" spans="1:1" ht="27.75" customHeight="1" x14ac:dyDescent="0.2">
      <c r="A3361" s="10"/>
    </row>
    <row r="3362" spans="1:1" ht="27.75" customHeight="1" x14ac:dyDescent="0.2">
      <c r="A3362" s="10"/>
    </row>
    <row r="3363" spans="1:1" ht="27.75" customHeight="1" x14ac:dyDescent="0.2">
      <c r="A3363" s="10"/>
    </row>
    <row r="3364" spans="1:1" ht="27.75" customHeight="1" x14ac:dyDescent="0.2">
      <c r="A3364" s="10"/>
    </row>
    <row r="3365" spans="1:1" ht="27.75" customHeight="1" x14ac:dyDescent="0.2">
      <c r="A3365" s="10"/>
    </row>
    <row r="3366" spans="1:1" ht="27.75" customHeight="1" x14ac:dyDescent="0.2">
      <c r="A3366" s="10"/>
    </row>
    <row r="3367" spans="1:1" ht="27.75" customHeight="1" x14ac:dyDescent="0.2">
      <c r="A3367" s="10"/>
    </row>
    <row r="3368" spans="1:1" ht="27.75" customHeight="1" x14ac:dyDescent="0.2">
      <c r="A3368" s="10"/>
    </row>
    <row r="3369" spans="1:1" ht="27.75" customHeight="1" x14ac:dyDescent="0.2">
      <c r="A3369" s="10"/>
    </row>
    <row r="3370" spans="1:1" ht="27.75" customHeight="1" x14ac:dyDescent="0.2">
      <c r="A3370" s="10"/>
    </row>
    <row r="3371" spans="1:1" ht="27.75" customHeight="1" x14ac:dyDescent="0.2">
      <c r="A3371" s="10"/>
    </row>
    <row r="3372" spans="1:1" ht="27.75" customHeight="1" x14ac:dyDescent="0.2">
      <c r="A3372" s="10"/>
    </row>
    <row r="3373" spans="1:1" ht="27.75" customHeight="1" x14ac:dyDescent="0.2">
      <c r="A3373" s="10"/>
    </row>
    <row r="3374" spans="1:1" ht="27.75" customHeight="1" x14ac:dyDescent="0.2">
      <c r="A3374" s="10"/>
    </row>
    <row r="3375" spans="1:1" ht="27.75" customHeight="1" x14ac:dyDescent="0.2">
      <c r="A3375" s="10"/>
    </row>
    <row r="3376" spans="1:1" ht="27.75" customHeight="1" x14ac:dyDescent="0.2">
      <c r="A3376" s="10"/>
    </row>
    <row r="3377" spans="1:1" ht="27.75" customHeight="1" x14ac:dyDescent="0.2">
      <c r="A3377" s="10"/>
    </row>
    <row r="3378" spans="1:1" ht="27.75" customHeight="1" x14ac:dyDescent="0.2">
      <c r="A3378" s="10"/>
    </row>
    <row r="3379" spans="1:1" ht="27.75" customHeight="1" x14ac:dyDescent="0.2">
      <c r="A3379" s="10"/>
    </row>
    <row r="3380" spans="1:1" ht="27.75" customHeight="1" x14ac:dyDescent="0.2">
      <c r="A3380" s="10"/>
    </row>
    <row r="3381" spans="1:1" ht="27.75" customHeight="1" x14ac:dyDescent="0.2">
      <c r="A3381" s="10"/>
    </row>
    <row r="3382" spans="1:1" ht="27.75" customHeight="1" x14ac:dyDescent="0.2">
      <c r="A3382" s="10"/>
    </row>
    <row r="3383" spans="1:1" ht="27.75" customHeight="1" x14ac:dyDescent="0.2">
      <c r="A3383" s="10"/>
    </row>
    <row r="3384" spans="1:1" ht="27.75" customHeight="1" x14ac:dyDescent="0.2">
      <c r="A3384" s="10"/>
    </row>
    <row r="3385" spans="1:1" ht="27.75" customHeight="1" x14ac:dyDescent="0.2">
      <c r="A3385" s="10"/>
    </row>
    <row r="3386" spans="1:1" ht="27.75" customHeight="1" x14ac:dyDescent="0.2">
      <c r="A3386" s="10"/>
    </row>
    <row r="3387" spans="1:1" ht="27.75" customHeight="1" x14ac:dyDescent="0.2">
      <c r="A3387" s="10"/>
    </row>
    <row r="3388" spans="1:1" ht="27.75" customHeight="1" x14ac:dyDescent="0.2">
      <c r="A3388" s="10"/>
    </row>
    <row r="3389" spans="1:1" ht="27.75" customHeight="1" x14ac:dyDescent="0.2">
      <c r="A3389" s="10"/>
    </row>
    <row r="3390" spans="1:1" ht="27.75" customHeight="1" x14ac:dyDescent="0.2">
      <c r="A3390" s="10"/>
    </row>
    <row r="3391" spans="1:1" ht="27.75" customHeight="1" x14ac:dyDescent="0.2">
      <c r="A3391" s="10"/>
    </row>
    <row r="3392" spans="1:1" ht="27.75" customHeight="1" x14ac:dyDescent="0.2">
      <c r="A3392" s="10"/>
    </row>
    <row r="3393" spans="1:1" ht="27.75" customHeight="1" x14ac:dyDescent="0.2">
      <c r="A3393" s="10"/>
    </row>
    <row r="3394" spans="1:1" ht="27.75" customHeight="1" x14ac:dyDescent="0.2">
      <c r="A3394" s="10"/>
    </row>
    <row r="3395" spans="1:1" ht="27.75" customHeight="1" x14ac:dyDescent="0.2">
      <c r="A3395" s="10"/>
    </row>
    <row r="3396" spans="1:1" ht="27.75" customHeight="1" x14ac:dyDescent="0.2">
      <c r="A3396" s="10"/>
    </row>
    <row r="3397" spans="1:1" ht="27.75" customHeight="1" x14ac:dyDescent="0.2">
      <c r="A3397" s="10"/>
    </row>
    <row r="3398" spans="1:1" ht="27.75" customHeight="1" x14ac:dyDescent="0.2">
      <c r="A3398" s="10"/>
    </row>
    <row r="3399" spans="1:1" ht="27.75" customHeight="1" x14ac:dyDescent="0.2">
      <c r="A3399" s="10"/>
    </row>
    <row r="3400" spans="1:1" ht="27.75" customHeight="1" x14ac:dyDescent="0.2">
      <c r="A3400" s="10"/>
    </row>
    <row r="3401" spans="1:1" ht="27.75" customHeight="1" x14ac:dyDescent="0.2">
      <c r="A3401" s="10"/>
    </row>
    <row r="3402" spans="1:1" ht="27.75" customHeight="1" x14ac:dyDescent="0.2">
      <c r="A3402" s="10"/>
    </row>
    <row r="3403" spans="1:1" ht="27.75" customHeight="1" x14ac:dyDescent="0.2">
      <c r="A3403" s="10"/>
    </row>
    <row r="3404" spans="1:1" ht="27.75" customHeight="1" x14ac:dyDescent="0.2">
      <c r="A3404" s="10"/>
    </row>
    <row r="3405" spans="1:1" ht="27.75" customHeight="1" x14ac:dyDescent="0.2">
      <c r="A3405" s="10"/>
    </row>
    <row r="3406" spans="1:1" ht="27.75" customHeight="1" x14ac:dyDescent="0.2">
      <c r="A3406" s="10"/>
    </row>
    <row r="3407" spans="1:1" ht="27.75" customHeight="1" x14ac:dyDescent="0.2">
      <c r="A3407" s="10"/>
    </row>
    <row r="3408" spans="1:1" ht="27.75" customHeight="1" x14ac:dyDescent="0.2">
      <c r="A3408" s="10"/>
    </row>
    <row r="3409" spans="1:1" ht="27.75" customHeight="1" x14ac:dyDescent="0.2">
      <c r="A3409" s="10"/>
    </row>
    <row r="3410" spans="1:1" ht="27.75" customHeight="1" x14ac:dyDescent="0.2">
      <c r="A3410" s="10"/>
    </row>
    <row r="3411" spans="1:1" ht="27.75" customHeight="1" x14ac:dyDescent="0.2">
      <c r="A3411" s="10"/>
    </row>
    <row r="3412" spans="1:1" ht="27.75" customHeight="1" x14ac:dyDescent="0.2">
      <c r="A3412" s="10"/>
    </row>
    <row r="3413" spans="1:1" ht="27.75" customHeight="1" x14ac:dyDescent="0.2">
      <c r="A3413" s="10"/>
    </row>
    <row r="3414" spans="1:1" ht="27.75" customHeight="1" x14ac:dyDescent="0.2">
      <c r="A3414" s="10"/>
    </row>
    <row r="3415" spans="1:1" ht="27.75" customHeight="1" x14ac:dyDescent="0.2">
      <c r="A3415" s="10"/>
    </row>
    <row r="3416" spans="1:1" ht="27.75" customHeight="1" x14ac:dyDescent="0.2">
      <c r="A3416" s="10"/>
    </row>
    <row r="3417" spans="1:1" ht="27.75" customHeight="1" x14ac:dyDescent="0.2">
      <c r="A3417" s="10"/>
    </row>
    <row r="3418" spans="1:1" ht="27.75" customHeight="1" x14ac:dyDescent="0.2">
      <c r="A3418" s="10"/>
    </row>
    <row r="3419" spans="1:1" ht="27.75" customHeight="1" x14ac:dyDescent="0.2">
      <c r="A3419" s="10"/>
    </row>
    <row r="3420" spans="1:1" ht="27.75" customHeight="1" x14ac:dyDescent="0.2">
      <c r="A3420" s="10"/>
    </row>
    <row r="3421" spans="1:1" ht="27.75" customHeight="1" x14ac:dyDescent="0.2">
      <c r="A3421" s="10"/>
    </row>
    <row r="3422" spans="1:1" ht="27.75" customHeight="1" x14ac:dyDescent="0.2">
      <c r="A3422" s="10"/>
    </row>
    <row r="3423" spans="1:1" ht="27.75" customHeight="1" x14ac:dyDescent="0.2">
      <c r="A3423" s="10"/>
    </row>
    <row r="3424" spans="1:1" ht="27.75" customHeight="1" x14ac:dyDescent="0.2">
      <c r="A3424" s="10"/>
    </row>
    <row r="3425" spans="1:1" ht="27.75" customHeight="1" x14ac:dyDescent="0.2">
      <c r="A3425" s="10"/>
    </row>
    <row r="3426" spans="1:1" ht="27.75" customHeight="1" x14ac:dyDescent="0.2">
      <c r="A3426" s="10"/>
    </row>
    <row r="3427" spans="1:1" ht="27.75" customHeight="1" x14ac:dyDescent="0.2">
      <c r="A3427" s="10"/>
    </row>
    <row r="3428" spans="1:1" ht="27.75" customHeight="1" x14ac:dyDescent="0.2">
      <c r="A3428" s="10"/>
    </row>
    <row r="3429" spans="1:1" ht="27.75" customHeight="1" x14ac:dyDescent="0.2">
      <c r="A3429" s="10"/>
    </row>
    <row r="3430" spans="1:1" ht="27.75" customHeight="1" x14ac:dyDescent="0.2">
      <c r="A3430" s="10"/>
    </row>
    <row r="3431" spans="1:1" ht="27.75" customHeight="1" x14ac:dyDescent="0.2">
      <c r="A3431" s="10"/>
    </row>
    <row r="3432" spans="1:1" ht="27.75" customHeight="1" x14ac:dyDescent="0.2">
      <c r="A3432" s="10"/>
    </row>
    <row r="3433" spans="1:1" ht="27.75" customHeight="1" x14ac:dyDescent="0.2">
      <c r="A3433" s="10"/>
    </row>
    <row r="3434" spans="1:1" ht="27.75" customHeight="1" x14ac:dyDescent="0.2">
      <c r="A3434" s="10"/>
    </row>
    <row r="3435" spans="1:1" ht="27.75" customHeight="1" x14ac:dyDescent="0.2">
      <c r="A3435" s="10"/>
    </row>
    <row r="3436" spans="1:1" ht="27.75" customHeight="1" x14ac:dyDescent="0.2">
      <c r="A3436" s="10"/>
    </row>
    <row r="3437" spans="1:1" ht="27.75" customHeight="1" x14ac:dyDescent="0.2">
      <c r="A3437" s="10"/>
    </row>
    <row r="3438" spans="1:1" ht="27.75" customHeight="1" x14ac:dyDescent="0.2">
      <c r="A3438" s="10"/>
    </row>
    <row r="3439" spans="1:1" ht="27.75" customHeight="1" x14ac:dyDescent="0.2">
      <c r="A3439" s="10"/>
    </row>
    <row r="3440" spans="1:1" ht="27.75" customHeight="1" x14ac:dyDescent="0.2">
      <c r="A3440" s="10"/>
    </row>
    <row r="3441" spans="1:1" ht="27.75" customHeight="1" x14ac:dyDescent="0.2">
      <c r="A3441" s="10"/>
    </row>
    <row r="3442" spans="1:1" ht="27.75" customHeight="1" x14ac:dyDescent="0.2">
      <c r="A3442" s="10"/>
    </row>
    <row r="3443" spans="1:1" ht="27.75" customHeight="1" x14ac:dyDescent="0.2">
      <c r="A3443" s="10"/>
    </row>
    <row r="3444" spans="1:1" ht="27.75" customHeight="1" x14ac:dyDescent="0.2">
      <c r="A3444" s="10"/>
    </row>
    <row r="3445" spans="1:1" ht="27.75" customHeight="1" x14ac:dyDescent="0.2">
      <c r="A3445" s="10"/>
    </row>
    <row r="3446" spans="1:1" ht="27.75" customHeight="1" x14ac:dyDescent="0.2">
      <c r="A3446" s="10"/>
    </row>
    <row r="3447" spans="1:1" ht="27.75" customHeight="1" x14ac:dyDescent="0.2">
      <c r="A3447" s="10"/>
    </row>
    <row r="3448" spans="1:1" ht="27.75" customHeight="1" x14ac:dyDescent="0.2">
      <c r="A3448" s="10"/>
    </row>
    <row r="3449" spans="1:1" ht="27.75" customHeight="1" x14ac:dyDescent="0.2">
      <c r="A3449" s="10"/>
    </row>
    <row r="3450" spans="1:1" ht="27.75" customHeight="1" x14ac:dyDescent="0.2">
      <c r="A3450" s="10"/>
    </row>
    <row r="3451" spans="1:1" ht="27.75" customHeight="1" x14ac:dyDescent="0.2">
      <c r="A3451" s="10"/>
    </row>
    <row r="3452" spans="1:1" ht="27.75" customHeight="1" x14ac:dyDescent="0.2">
      <c r="A3452" s="10"/>
    </row>
    <row r="3453" spans="1:1" ht="27.75" customHeight="1" x14ac:dyDescent="0.2">
      <c r="A3453" s="10"/>
    </row>
    <row r="3454" spans="1:1" ht="27.75" customHeight="1" x14ac:dyDescent="0.2">
      <c r="A3454" s="10"/>
    </row>
    <row r="3455" spans="1:1" ht="27.75" customHeight="1" x14ac:dyDescent="0.2">
      <c r="A3455" s="10"/>
    </row>
    <row r="3456" spans="1:1" ht="27.75" customHeight="1" x14ac:dyDescent="0.2">
      <c r="A3456" s="10"/>
    </row>
    <row r="3457" spans="1:1" ht="27.75" customHeight="1" x14ac:dyDescent="0.2">
      <c r="A3457" s="10"/>
    </row>
    <row r="3458" spans="1:1" ht="27.75" customHeight="1" x14ac:dyDescent="0.2">
      <c r="A3458" s="10"/>
    </row>
    <row r="3459" spans="1:1" ht="27.75" customHeight="1" x14ac:dyDescent="0.2">
      <c r="A3459" s="10"/>
    </row>
    <row r="3460" spans="1:1" ht="27.75" customHeight="1" x14ac:dyDescent="0.2">
      <c r="A3460" s="10"/>
    </row>
    <row r="3461" spans="1:1" ht="27.75" customHeight="1" x14ac:dyDescent="0.2">
      <c r="A3461" s="10"/>
    </row>
    <row r="3462" spans="1:1" ht="27.75" customHeight="1" x14ac:dyDescent="0.2">
      <c r="A3462" s="10"/>
    </row>
    <row r="3463" spans="1:1" ht="27.75" customHeight="1" x14ac:dyDescent="0.2">
      <c r="A3463" s="10"/>
    </row>
    <row r="3464" spans="1:1" ht="27.75" customHeight="1" x14ac:dyDescent="0.2">
      <c r="A3464" s="10"/>
    </row>
    <row r="3465" spans="1:1" ht="27.75" customHeight="1" x14ac:dyDescent="0.2">
      <c r="A3465" s="10"/>
    </row>
    <row r="3466" spans="1:1" ht="27.75" customHeight="1" x14ac:dyDescent="0.2">
      <c r="A3466" s="10"/>
    </row>
    <row r="3467" spans="1:1" ht="27.75" customHeight="1" x14ac:dyDescent="0.2">
      <c r="A3467" s="10"/>
    </row>
    <row r="3468" spans="1:1" ht="27.75" customHeight="1" x14ac:dyDescent="0.2">
      <c r="A3468" s="10"/>
    </row>
    <row r="3469" spans="1:1" ht="27.75" customHeight="1" x14ac:dyDescent="0.2">
      <c r="A3469" s="10"/>
    </row>
    <row r="3470" spans="1:1" ht="27.75" customHeight="1" x14ac:dyDescent="0.2">
      <c r="A3470" s="10"/>
    </row>
    <row r="3471" spans="1:1" ht="27.75" customHeight="1" x14ac:dyDescent="0.2">
      <c r="A3471" s="10"/>
    </row>
    <row r="3472" spans="1:1" ht="27.75" customHeight="1" x14ac:dyDescent="0.2">
      <c r="A3472" s="10"/>
    </row>
    <row r="3473" spans="1:1" ht="27.75" customHeight="1" x14ac:dyDescent="0.2">
      <c r="A3473" s="10"/>
    </row>
    <row r="3474" spans="1:1" ht="27.75" customHeight="1" x14ac:dyDescent="0.2">
      <c r="A3474" s="10"/>
    </row>
    <row r="3475" spans="1:1" ht="27.75" customHeight="1" x14ac:dyDescent="0.2">
      <c r="A3475" s="10"/>
    </row>
    <row r="3476" spans="1:1" ht="27.75" customHeight="1" x14ac:dyDescent="0.2">
      <c r="A3476" s="10"/>
    </row>
    <row r="3477" spans="1:1" ht="27.75" customHeight="1" x14ac:dyDescent="0.2">
      <c r="A3477" s="10"/>
    </row>
    <row r="3478" spans="1:1" ht="27.75" customHeight="1" x14ac:dyDescent="0.2">
      <c r="A3478" s="10"/>
    </row>
    <row r="3479" spans="1:1" ht="27.75" customHeight="1" x14ac:dyDescent="0.2">
      <c r="A3479" s="10"/>
    </row>
    <row r="3480" spans="1:1" ht="27.75" customHeight="1" x14ac:dyDescent="0.2">
      <c r="A3480" s="10"/>
    </row>
    <row r="3481" spans="1:1" ht="27.75" customHeight="1" x14ac:dyDescent="0.2">
      <c r="A3481" s="10"/>
    </row>
    <row r="3482" spans="1:1" ht="27.75" customHeight="1" x14ac:dyDescent="0.2">
      <c r="A3482" s="10"/>
    </row>
    <row r="3483" spans="1:1" ht="27.75" customHeight="1" x14ac:dyDescent="0.2">
      <c r="A3483" s="10"/>
    </row>
    <row r="3484" spans="1:1" ht="27.75" customHeight="1" x14ac:dyDescent="0.2">
      <c r="A3484" s="10"/>
    </row>
    <row r="3485" spans="1:1" ht="27.75" customHeight="1" x14ac:dyDescent="0.2">
      <c r="A3485" s="10"/>
    </row>
    <row r="3486" spans="1:1" ht="27.75" customHeight="1" x14ac:dyDescent="0.2">
      <c r="A3486" s="10"/>
    </row>
    <row r="3487" spans="1:1" ht="27.75" customHeight="1" x14ac:dyDescent="0.2">
      <c r="A3487" s="10"/>
    </row>
    <row r="3488" spans="1:1" ht="27.75" customHeight="1" x14ac:dyDescent="0.2">
      <c r="A3488" s="10"/>
    </row>
    <row r="3489" spans="1:1" ht="27.75" customHeight="1" x14ac:dyDescent="0.2">
      <c r="A3489" s="10"/>
    </row>
    <row r="3490" spans="1:1" ht="27.75" customHeight="1" x14ac:dyDescent="0.2">
      <c r="A3490" s="10"/>
    </row>
    <row r="3491" spans="1:1" ht="27.75" customHeight="1" x14ac:dyDescent="0.2">
      <c r="A3491" s="10"/>
    </row>
    <row r="3492" spans="1:1" ht="27.75" customHeight="1" x14ac:dyDescent="0.2">
      <c r="A3492" s="10"/>
    </row>
    <row r="3493" spans="1:1" ht="27.75" customHeight="1" x14ac:dyDescent="0.2">
      <c r="A3493" s="10"/>
    </row>
    <row r="3494" spans="1:1" ht="27.75" customHeight="1" x14ac:dyDescent="0.2">
      <c r="A3494" s="10"/>
    </row>
    <row r="3495" spans="1:1" ht="27.75" customHeight="1" x14ac:dyDescent="0.2">
      <c r="A3495" s="10"/>
    </row>
    <row r="3496" spans="1:1" ht="27.75" customHeight="1" x14ac:dyDescent="0.2">
      <c r="A3496" s="10"/>
    </row>
    <row r="3497" spans="1:1" ht="27.75" customHeight="1" x14ac:dyDescent="0.2">
      <c r="A3497" s="10"/>
    </row>
    <row r="3498" spans="1:1" ht="27.75" customHeight="1" x14ac:dyDescent="0.2">
      <c r="A3498" s="10"/>
    </row>
    <row r="3499" spans="1:1" ht="27.75" customHeight="1" x14ac:dyDescent="0.2">
      <c r="A3499" s="10"/>
    </row>
    <row r="3500" spans="1:1" ht="27.75" customHeight="1" x14ac:dyDescent="0.2">
      <c r="A3500" s="10"/>
    </row>
    <row r="3501" spans="1:1" ht="27.75" customHeight="1" x14ac:dyDescent="0.2">
      <c r="A3501" s="10"/>
    </row>
    <row r="3502" spans="1:1" ht="27.75" customHeight="1" x14ac:dyDescent="0.2">
      <c r="A3502" s="10"/>
    </row>
    <row r="3503" spans="1:1" ht="27.75" customHeight="1" x14ac:dyDescent="0.2">
      <c r="A3503" s="10"/>
    </row>
    <row r="3504" spans="1:1" ht="27.75" customHeight="1" x14ac:dyDescent="0.2">
      <c r="A3504" s="10"/>
    </row>
    <row r="3505" spans="1:1" ht="27.75" customHeight="1" x14ac:dyDescent="0.2">
      <c r="A3505" s="10"/>
    </row>
    <row r="3506" spans="1:1" ht="27.75" customHeight="1" x14ac:dyDescent="0.2">
      <c r="A3506" s="10"/>
    </row>
    <row r="3507" spans="1:1" ht="27.75" customHeight="1" x14ac:dyDescent="0.2">
      <c r="A3507" s="10"/>
    </row>
    <row r="3508" spans="1:1" ht="27.75" customHeight="1" x14ac:dyDescent="0.2">
      <c r="A3508" s="10"/>
    </row>
    <row r="3509" spans="1:1" ht="27.75" customHeight="1" x14ac:dyDescent="0.2">
      <c r="A3509" s="10"/>
    </row>
    <row r="3510" spans="1:1" ht="27.75" customHeight="1" x14ac:dyDescent="0.2">
      <c r="A3510" s="10"/>
    </row>
    <row r="3511" spans="1:1" ht="27.75" customHeight="1" x14ac:dyDescent="0.2">
      <c r="A3511" s="10"/>
    </row>
    <row r="3512" spans="1:1" ht="27.75" customHeight="1" x14ac:dyDescent="0.2">
      <c r="A3512" s="10"/>
    </row>
    <row r="3513" spans="1:1" ht="27.75" customHeight="1" x14ac:dyDescent="0.2">
      <c r="A3513" s="10"/>
    </row>
    <row r="3514" spans="1:1" ht="27.75" customHeight="1" x14ac:dyDescent="0.2">
      <c r="A3514" s="10"/>
    </row>
    <row r="3515" spans="1:1" ht="27.75" customHeight="1" x14ac:dyDescent="0.2">
      <c r="A3515" s="10"/>
    </row>
    <row r="3516" spans="1:1" ht="27.75" customHeight="1" x14ac:dyDescent="0.2">
      <c r="A3516" s="10"/>
    </row>
    <row r="3517" spans="1:1" ht="27.75" customHeight="1" x14ac:dyDescent="0.2">
      <c r="A3517" s="10"/>
    </row>
    <row r="3518" spans="1:1" ht="27.75" customHeight="1" x14ac:dyDescent="0.2">
      <c r="A3518" s="10"/>
    </row>
    <row r="3519" spans="1:1" ht="27.75" customHeight="1" x14ac:dyDescent="0.2">
      <c r="A3519" s="10"/>
    </row>
    <row r="3520" spans="1:1" ht="27.75" customHeight="1" x14ac:dyDescent="0.2">
      <c r="A3520" s="10"/>
    </row>
    <row r="3521" spans="1:1" ht="27.75" customHeight="1" x14ac:dyDescent="0.2">
      <c r="A3521" s="10"/>
    </row>
    <row r="3522" spans="1:1" ht="27.75" customHeight="1" x14ac:dyDescent="0.2">
      <c r="A3522" s="10"/>
    </row>
    <row r="3523" spans="1:1" ht="27.75" customHeight="1" x14ac:dyDescent="0.2">
      <c r="A3523" s="10"/>
    </row>
    <row r="3524" spans="1:1" ht="27.75" customHeight="1" x14ac:dyDescent="0.2">
      <c r="A3524" s="10"/>
    </row>
    <row r="3525" spans="1:1" ht="27.75" customHeight="1" x14ac:dyDescent="0.2">
      <c r="A3525" s="10"/>
    </row>
    <row r="3526" spans="1:1" ht="27.75" customHeight="1" x14ac:dyDescent="0.2">
      <c r="A3526" s="10"/>
    </row>
    <row r="3527" spans="1:1" ht="27.75" customHeight="1" x14ac:dyDescent="0.2">
      <c r="A3527" s="10"/>
    </row>
    <row r="3528" spans="1:1" ht="27.75" customHeight="1" x14ac:dyDescent="0.2">
      <c r="A3528" s="10"/>
    </row>
    <row r="3529" spans="1:1" ht="27.75" customHeight="1" x14ac:dyDescent="0.2">
      <c r="A3529" s="10"/>
    </row>
    <row r="3530" spans="1:1" ht="27.75" customHeight="1" x14ac:dyDescent="0.2">
      <c r="A3530" s="10"/>
    </row>
    <row r="3531" spans="1:1" ht="27.75" customHeight="1" x14ac:dyDescent="0.2">
      <c r="A3531" s="10"/>
    </row>
    <row r="3532" spans="1:1" ht="27.75" customHeight="1" x14ac:dyDescent="0.2">
      <c r="A3532" s="10"/>
    </row>
    <row r="3533" spans="1:1" ht="27.75" customHeight="1" x14ac:dyDescent="0.2">
      <c r="A3533" s="10"/>
    </row>
    <row r="3534" spans="1:1" ht="27.75" customHeight="1" x14ac:dyDescent="0.2">
      <c r="A3534" s="10"/>
    </row>
    <row r="3535" spans="1:1" ht="27.75" customHeight="1" x14ac:dyDescent="0.2">
      <c r="A3535" s="10"/>
    </row>
    <row r="3536" spans="1:1" ht="27.75" customHeight="1" x14ac:dyDescent="0.2">
      <c r="A3536" s="10"/>
    </row>
    <row r="3537" spans="1:1" ht="27.75" customHeight="1" x14ac:dyDescent="0.2">
      <c r="A3537" s="10"/>
    </row>
    <row r="3538" spans="1:1" ht="27.75" customHeight="1" x14ac:dyDescent="0.2">
      <c r="A3538" s="10"/>
    </row>
    <row r="3539" spans="1:1" ht="27.75" customHeight="1" x14ac:dyDescent="0.2">
      <c r="A3539" s="10"/>
    </row>
    <row r="3540" spans="1:1" ht="27.75" customHeight="1" x14ac:dyDescent="0.2">
      <c r="A3540" s="10"/>
    </row>
    <row r="3541" spans="1:1" ht="27.75" customHeight="1" x14ac:dyDescent="0.2">
      <c r="A3541" s="10"/>
    </row>
    <row r="3542" spans="1:1" ht="27.75" customHeight="1" x14ac:dyDescent="0.2">
      <c r="A3542" s="10"/>
    </row>
    <row r="3543" spans="1:1" ht="27.75" customHeight="1" x14ac:dyDescent="0.2">
      <c r="A3543" s="10"/>
    </row>
    <row r="3544" spans="1:1" ht="27.75" customHeight="1" x14ac:dyDescent="0.2">
      <c r="A3544" s="10"/>
    </row>
    <row r="3545" spans="1:1" ht="27.75" customHeight="1" x14ac:dyDescent="0.2">
      <c r="A3545" s="10"/>
    </row>
    <row r="3546" spans="1:1" ht="27.75" customHeight="1" x14ac:dyDescent="0.2">
      <c r="A3546" s="10"/>
    </row>
    <row r="3547" spans="1:1" ht="27.75" customHeight="1" x14ac:dyDescent="0.2">
      <c r="A3547" s="10"/>
    </row>
    <row r="3548" spans="1:1" ht="27.75" customHeight="1" x14ac:dyDescent="0.2">
      <c r="A3548" s="10"/>
    </row>
    <row r="3549" spans="1:1" ht="27.75" customHeight="1" x14ac:dyDescent="0.2">
      <c r="A3549" s="10"/>
    </row>
    <row r="3550" spans="1:1" ht="27.75" customHeight="1" x14ac:dyDescent="0.2">
      <c r="A3550" s="10"/>
    </row>
    <row r="3551" spans="1:1" ht="27.75" customHeight="1" x14ac:dyDescent="0.2">
      <c r="A3551" s="10"/>
    </row>
    <row r="3552" spans="1:1" ht="27.75" customHeight="1" x14ac:dyDescent="0.2">
      <c r="A3552" s="10"/>
    </row>
    <row r="3553" spans="1:1" ht="27.75" customHeight="1" x14ac:dyDescent="0.2">
      <c r="A3553" s="10"/>
    </row>
    <row r="3554" spans="1:1" ht="27.75" customHeight="1" x14ac:dyDescent="0.2">
      <c r="A3554" s="10"/>
    </row>
    <row r="3555" spans="1:1" ht="27.75" customHeight="1" x14ac:dyDescent="0.2">
      <c r="A3555" s="10"/>
    </row>
    <row r="3556" spans="1:1" ht="27.75" customHeight="1" x14ac:dyDescent="0.2">
      <c r="A3556" s="10"/>
    </row>
    <row r="3557" spans="1:1" ht="27.75" customHeight="1" x14ac:dyDescent="0.2">
      <c r="A3557" s="10"/>
    </row>
    <row r="3558" spans="1:1" ht="27.75" customHeight="1" x14ac:dyDescent="0.2">
      <c r="A3558" s="10"/>
    </row>
    <row r="3559" spans="1:1" ht="27.75" customHeight="1" x14ac:dyDescent="0.2">
      <c r="A3559" s="10"/>
    </row>
    <row r="3560" spans="1:1" ht="27.75" customHeight="1" x14ac:dyDescent="0.2">
      <c r="A3560" s="10"/>
    </row>
    <row r="3561" spans="1:1" ht="27.75" customHeight="1" x14ac:dyDescent="0.2">
      <c r="A3561" s="10"/>
    </row>
    <row r="3562" spans="1:1" ht="27.75" customHeight="1" x14ac:dyDescent="0.2">
      <c r="A3562" s="10"/>
    </row>
    <row r="3563" spans="1:1" ht="27.75" customHeight="1" x14ac:dyDescent="0.2">
      <c r="A3563" s="10"/>
    </row>
    <row r="3564" spans="1:1" ht="27.75" customHeight="1" x14ac:dyDescent="0.2">
      <c r="A3564" s="10"/>
    </row>
    <row r="3565" spans="1:1" ht="27.75" customHeight="1" x14ac:dyDescent="0.2">
      <c r="A3565" s="10"/>
    </row>
    <row r="3566" spans="1:1" ht="27.75" customHeight="1" x14ac:dyDescent="0.2">
      <c r="A3566" s="10"/>
    </row>
    <row r="3567" spans="1:1" ht="27.75" customHeight="1" x14ac:dyDescent="0.2">
      <c r="A3567" s="10"/>
    </row>
    <row r="3568" spans="1:1" ht="27.75" customHeight="1" x14ac:dyDescent="0.2">
      <c r="A3568" s="10"/>
    </row>
    <row r="3569" spans="1:1" ht="27.75" customHeight="1" x14ac:dyDescent="0.2">
      <c r="A3569" s="10"/>
    </row>
    <row r="3570" spans="1:1" ht="27.75" customHeight="1" x14ac:dyDescent="0.2">
      <c r="A3570" s="10"/>
    </row>
    <row r="3571" spans="1:1" ht="27.75" customHeight="1" x14ac:dyDescent="0.2">
      <c r="A3571" s="10"/>
    </row>
    <row r="3572" spans="1:1" ht="27.75" customHeight="1" x14ac:dyDescent="0.2">
      <c r="A3572" s="10"/>
    </row>
    <row r="3573" spans="1:1" ht="27.75" customHeight="1" x14ac:dyDescent="0.2">
      <c r="A3573" s="10"/>
    </row>
    <row r="3574" spans="1:1" ht="27.75" customHeight="1" x14ac:dyDescent="0.2">
      <c r="A3574" s="10"/>
    </row>
    <row r="3575" spans="1:1" ht="27.75" customHeight="1" x14ac:dyDescent="0.2">
      <c r="A3575" s="10"/>
    </row>
    <row r="3576" spans="1:1" ht="27.75" customHeight="1" x14ac:dyDescent="0.2">
      <c r="A3576" s="10"/>
    </row>
    <row r="3577" spans="1:1" ht="27.75" customHeight="1" x14ac:dyDescent="0.2">
      <c r="A3577" s="10"/>
    </row>
    <row r="3578" spans="1:1" ht="27.75" customHeight="1" x14ac:dyDescent="0.2">
      <c r="A3578" s="10"/>
    </row>
    <row r="3579" spans="1:1" ht="27.75" customHeight="1" x14ac:dyDescent="0.2">
      <c r="A3579" s="10"/>
    </row>
    <row r="3580" spans="1:1" ht="27.75" customHeight="1" x14ac:dyDescent="0.2">
      <c r="A3580" s="10"/>
    </row>
    <row r="3581" spans="1:1" ht="27.75" customHeight="1" x14ac:dyDescent="0.2">
      <c r="A3581" s="10"/>
    </row>
    <row r="3582" spans="1:1" ht="27.75" customHeight="1" x14ac:dyDescent="0.2">
      <c r="A3582" s="10"/>
    </row>
    <row r="3583" spans="1:1" ht="27.75" customHeight="1" x14ac:dyDescent="0.2">
      <c r="A3583" s="10"/>
    </row>
    <row r="3584" spans="1:1" ht="27.75" customHeight="1" x14ac:dyDescent="0.2">
      <c r="A3584" s="10"/>
    </row>
    <row r="3585" spans="1:1" ht="27.75" customHeight="1" x14ac:dyDescent="0.2">
      <c r="A3585" s="10"/>
    </row>
    <row r="3586" spans="1:1" ht="27.75" customHeight="1" x14ac:dyDescent="0.2">
      <c r="A3586" s="10"/>
    </row>
    <row r="3587" spans="1:1" ht="27.75" customHeight="1" x14ac:dyDescent="0.2">
      <c r="A3587" s="10"/>
    </row>
    <row r="3588" spans="1:1" ht="27.75" customHeight="1" x14ac:dyDescent="0.2">
      <c r="A3588" s="10"/>
    </row>
    <row r="3589" spans="1:1" ht="27.75" customHeight="1" x14ac:dyDescent="0.2">
      <c r="A3589" s="10"/>
    </row>
    <row r="3590" spans="1:1" ht="27.75" customHeight="1" x14ac:dyDescent="0.2">
      <c r="A3590" s="10"/>
    </row>
    <row r="3591" spans="1:1" ht="27.75" customHeight="1" x14ac:dyDescent="0.2">
      <c r="A3591" s="10"/>
    </row>
    <row r="3592" spans="1:1" ht="27.75" customHeight="1" x14ac:dyDescent="0.2">
      <c r="A3592" s="10"/>
    </row>
    <row r="3593" spans="1:1" ht="27.75" customHeight="1" x14ac:dyDescent="0.2">
      <c r="A3593" s="10"/>
    </row>
    <row r="3594" spans="1:1" ht="27.75" customHeight="1" x14ac:dyDescent="0.2">
      <c r="A3594" s="10"/>
    </row>
    <row r="3595" spans="1:1" ht="27.75" customHeight="1" x14ac:dyDescent="0.2">
      <c r="A3595" s="10"/>
    </row>
    <row r="3596" spans="1:1" ht="27.75" customHeight="1" x14ac:dyDescent="0.2">
      <c r="A3596" s="10"/>
    </row>
    <row r="3597" spans="1:1" ht="27.75" customHeight="1" x14ac:dyDescent="0.2">
      <c r="A3597" s="10"/>
    </row>
    <row r="3598" spans="1:1" ht="27.75" customHeight="1" x14ac:dyDescent="0.2">
      <c r="A3598" s="10"/>
    </row>
    <row r="3599" spans="1:1" ht="27.75" customHeight="1" x14ac:dyDescent="0.2">
      <c r="A3599" s="10"/>
    </row>
    <row r="3600" spans="1:1" ht="27.75" customHeight="1" x14ac:dyDescent="0.2">
      <c r="A3600" s="10"/>
    </row>
    <row r="3601" spans="1:1" ht="27.75" customHeight="1" x14ac:dyDescent="0.2">
      <c r="A3601" s="10"/>
    </row>
    <row r="3602" spans="1:1" ht="27.75" customHeight="1" x14ac:dyDescent="0.2">
      <c r="A3602" s="10"/>
    </row>
    <row r="3603" spans="1:1" ht="27.75" customHeight="1" x14ac:dyDescent="0.2">
      <c r="A3603" s="10"/>
    </row>
    <row r="3604" spans="1:1" ht="27.75" customHeight="1" x14ac:dyDescent="0.2">
      <c r="A3604" s="10"/>
    </row>
    <row r="3605" spans="1:1" ht="27.75" customHeight="1" x14ac:dyDescent="0.2">
      <c r="A3605" s="10"/>
    </row>
    <row r="3606" spans="1:1" ht="27.75" customHeight="1" x14ac:dyDescent="0.2">
      <c r="A3606" s="10"/>
    </row>
    <row r="3607" spans="1:1" ht="27.75" customHeight="1" x14ac:dyDescent="0.2">
      <c r="A3607" s="10"/>
    </row>
    <row r="3608" spans="1:1" ht="27.75" customHeight="1" x14ac:dyDescent="0.2">
      <c r="A3608" s="10"/>
    </row>
    <row r="3609" spans="1:1" ht="27.75" customHeight="1" x14ac:dyDescent="0.2">
      <c r="A3609" s="10"/>
    </row>
    <row r="3610" spans="1:1" ht="27.75" customHeight="1" x14ac:dyDescent="0.2">
      <c r="A3610" s="10"/>
    </row>
    <row r="3611" spans="1:1" ht="27.75" customHeight="1" x14ac:dyDescent="0.2">
      <c r="A3611" s="10"/>
    </row>
    <row r="3612" spans="1:1" ht="27.75" customHeight="1" x14ac:dyDescent="0.2">
      <c r="A3612" s="10"/>
    </row>
    <row r="3613" spans="1:1" ht="27.75" customHeight="1" x14ac:dyDescent="0.2">
      <c r="A3613" s="10"/>
    </row>
    <row r="3614" spans="1:1" ht="27.75" customHeight="1" x14ac:dyDescent="0.2">
      <c r="A3614" s="10"/>
    </row>
    <row r="3615" spans="1:1" ht="27.75" customHeight="1" x14ac:dyDescent="0.2">
      <c r="A3615" s="10"/>
    </row>
    <row r="3616" spans="1:1" ht="27.75" customHeight="1" x14ac:dyDescent="0.2">
      <c r="A3616" s="10"/>
    </row>
    <row r="3617" spans="1:1" ht="27.75" customHeight="1" x14ac:dyDescent="0.2">
      <c r="A3617" s="10"/>
    </row>
    <row r="3618" spans="1:1" ht="27.75" customHeight="1" x14ac:dyDescent="0.2">
      <c r="A3618" s="10"/>
    </row>
    <row r="3619" spans="1:1" ht="27.75" customHeight="1" x14ac:dyDescent="0.2">
      <c r="A3619" s="10"/>
    </row>
    <row r="3620" spans="1:1" ht="27.75" customHeight="1" x14ac:dyDescent="0.2">
      <c r="A3620" s="10"/>
    </row>
    <row r="3621" spans="1:1" ht="27.75" customHeight="1" x14ac:dyDescent="0.2">
      <c r="A3621" s="10"/>
    </row>
    <row r="3622" spans="1:1" ht="27.75" customHeight="1" x14ac:dyDescent="0.2">
      <c r="A3622" s="10"/>
    </row>
    <row r="3623" spans="1:1" ht="27.75" customHeight="1" x14ac:dyDescent="0.2">
      <c r="A3623" s="10"/>
    </row>
    <row r="3624" spans="1:1" ht="27.75" customHeight="1" x14ac:dyDescent="0.2">
      <c r="A3624" s="10"/>
    </row>
    <row r="3625" spans="1:1" ht="27.75" customHeight="1" x14ac:dyDescent="0.2">
      <c r="A3625" s="10"/>
    </row>
    <row r="3626" spans="1:1" ht="27.75" customHeight="1" x14ac:dyDescent="0.2">
      <c r="A3626" s="10"/>
    </row>
    <row r="3627" spans="1:1" ht="27.75" customHeight="1" x14ac:dyDescent="0.2">
      <c r="A3627" s="10"/>
    </row>
    <row r="3628" spans="1:1" ht="27.75" customHeight="1" x14ac:dyDescent="0.2">
      <c r="A3628" s="10"/>
    </row>
    <row r="3629" spans="1:1" ht="27.75" customHeight="1" x14ac:dyDescent="0.2">
      <c r="A3629" s="10"/>
    </row>
    <row r="3630" spans="1:1" ht="27.75" customHeight="1" x14ac:dyDescent="0.2">
      <c r="A3630" s="10"/>
    </row>
    <row r="3631" spans="1:1" ht="27.75" customHeight="1" x14ac:dyDescent="0.2">
      <c r="A3631" s="10"/>
    </row>
    <row r="3632" spans="1:1" ht="27.75" customHeight="1" x14ac:dyDescent="0.2">
      <c r="A3632" s="10"/>
    </row>
    <row r="3633" spans="1:1" ht="27.75" customHeight="1" x14ac:dyDescent="0.2">
      <c r="A3633" s="10"/>
    </row>
    <row r="3634" spans="1:1" ht="27.75" customHeight="1" x14ac:dyDescent="0.2">
      <c r="A3634" s="10"/>
    </row>
    <row r="3635" spans="1:1" ht="27.75" customHeight="1" x14ac:dyDescent="0.2">
      <c r="A3635" s="10"/>
    </row>
    <row r="3636" spans="1:1" ht="27.75" customHeight="1" x14ac:dyDescent="0.2">
      <c r="A3636" s="10"/>
    </row>
    <row r="3637" spans="1:1" ht="27.75" customHeight="1" x14ac:dyDescent="0.2">
      <c r="A3637" s="10"/>
    </row>
    <row r="3638" spans="1:1" ht="27.75" customHeight="1" x14ac:dyDescent="0.2">
      <c r="A3638" s="10"/>
    </row>
    <row r="3639" spans="1:1" ht="27.75" customHeight="1" x14ac:dyDescent="0.2">
      <c r="A3639" s="10"/>
    </row>
    <row r="3640" spans="1:1" ht="27.75" customHeight="1" x14ac:dyDescent="0.2">
      <c r="A3640" s="10"/>
    </row>
    <row r="3641" spans="1:1" ht="27.75" customHeight="1" x14ac:dyDescent="0.2">
      <c r="A3641" s="10"/>
    </row>
    <row r="3642" spans="1:1" ht="27.75" customHeight="1" x14ac:dyDescent="0.2">
      <c r="A3642" s="10"/>
    </row>
    <row r="3643" spans="1:1" ht="27.75" customHeight="1" x14ac:dyDescent="0.2">
      <c r="A3643" s="10"/>
    </row>
    <row r="3644" spans="1:1" ht="27.75" customHeight="1" x14ac:dyDescent="0.2">
      <c r="A3644" s="10"/>
    </row>
    <row r="3645" spans="1:1" ht="27.75" customHeight="1" x14ac:dyDescent="0.2">
      <c r="A3645" s="10"/>
    </row>
    <row r="3646" spans="1:1" ht="27.75" customHeight="1" x14ac:dyDescent="0.2">
      <c r="A3646" s="10"/>
    </row>
    <row r="3647" spans="1:1" ht="27.75" customHeight="1" x14ac:dyDescent="0.2">
      <c r="A3647" s="10"/>
    </row>
    <row r="3648" spans="1:1" ht="27.75" customHeight="1" x14ac:dyDescent="0.2">
      <c r="A3648" s="10"/>
    </row>
    <row r="3649" spans="1:1" ht="27.75" customHeight="1" x14ac:dyDescent="0.2">
      <c r="A3649" s="10"/>
    </row>
    <row r="3650" spans="1:1" ht="27.75" customHeight="1" x14ac:dyDescent="0.2">
      <c r="A3650" s="10"/>
    </row>
    <row r="3651" spans="1:1" ht="27.75" customHeight="1" x14ac:dyDescent="0.2">
      <c r="A3651" s="10"/>
    </row>
    <row r="3652" spans="1:1" ht="27.75" customHeight="1" x14ac:dyDescent="0.2">
      <c r="A3652" s="10"/>
    </row>
    <row r="3653" spans="1:1" ht="27.75" customHeight="1" x14ac:dyDescent="0.2">
      <c r="A3653" s="10"/>
    </row>
    <row r="3654" spans="1:1" ht="27.75" customHeight="1" x14ac:dyDescent="0.2">
      <c r="A3654" s="10"/>
    </row>
    <row r="3655" spans="1:1" ht="27.75" customHeight="1" x14ac:dyDescent="0.2">
      <c r="A3655" s="10"/>
    </row>
    <row r="3656" spans="1:1" ht="27.75" customHeight="1" x14ac:dyDescent="0.2">
      <c r="A3656" s="10"/>
    </row>
    <row r="3657" spans="1:1" ht="27.75" customHeight="1" x14ac:dyDescent="0.2">
      <c r="A3657" s="10"/>
    </row>
    <row r="3658" spans="1:1" ht="27.75" customHeight="1" x14ac:dyDescent="0.2">
      <c r="A3658" s="10"/>
    </row>
    <row r="3659" spans="1:1" ht="27.75" customHeight="1" x14ac:dyDescent="0.2">
      <c r="A3659" s="10"/>
    </row>
    <row r="3660" spans="1:1" ht="27.75" customHeight="1" x14ac:dyDescent="0.2">
      <c r="A3660" s="10"/>
    </row>
    <row r="3661" spans="1:1" ht="27.75" customHeight="1" x14ac:dyDescent="0.2">
      <c r="A3661" s="10"/>
    </row>
    <row r="3662" spans="1:1" ht="27.75" customHeight="1" x14ac:dyDescent="0.2">
      <c r="A3662" s="10"/>
    </row>
    <row r="3663" spans="1:1" ht="27.75" customHeight="1" x14ac:dyDescent="0.2">
      <c r="A3663" s="10"/>
    </row>
    <row r="3664" spans="1:1" ht="27.75" customHeight="1" x14ac:dyDescent="0.2">
      <c r="A3664" s="10"/>
    </row>
    <row r="3665" spans="1:1" ht="27.75" customHeight="1" x14ac:dyDescent="0.2">
      <c r="A3665" s="10"/>
    </row>
    <row r="3666" spans="1:1" ht="27.75" customHeight="1" x14ac:dyDescent="0.2">
      <c r="A3666" s="10"/>
    </row>
    <row r="3667" spans="1:1" ht="27.75" customHeight="1" x14ac:dyDescent="0.2">
      <c r="A3667" s="10"/>
    </row>
    <row r="3668" spans="1:1" ht="27.75" customHeight="1" x14ac:dyDescent="0.2">
      <c r="A3668" s="10"/>
    </row>
    <row r="3669" spans="1:1" ht="27.75" customHeight="1" x14ac:dyDescent="0.2">
      <c r="A3669" s="10"/>
    </row>
    <row r="3670" spans="1:1" ht="27.75" customHeight="1" x14ac:dyDescent="0.2">
      <c r="A3670" s="10"/>
    </row>
    <row r="3671" spans="1:1" ht="27.75" customHeight="1" x14ac:dyDescent="0.2">
      <c r="A3671" s="10"/>
    </row>
    <row r="3672" spans="1:1" ht="27.75" customHeight="1" x14ac:dyDescent="0.2">
      <c r="A3672" s="10"/>
    </row>
    <row r="3673" spans="1:1" ht="27.75" customHeight="1" x14ac:dyDescent="0.2">
      <c r="A3673" s="10"/>
    </row>
    <row r="3674" spans="1:1" ht="27.75" customHeight="1" x14ac:dyDescent="0.2">
      <c r="A3674" s="10"/>
    </row>
    <row r="3675" spans="1:1" ht="27.75" customHeight="1" x14ac:dyDescent="0.2">
      <c r="A3675" s="10"/>
    </row>
    <row r="3676" spans="1:1" ht="27.75" customHeight="1" x14ac:dyDescent="0.2">
      <c r="A3676" s="10"/>
    </row>
    <row r="3677" spans="1:1" ht="27.75" customHeight="1" x14ac:dyDescent="0.2">
      <c r="A3677" s="10"/>
    </row>
    <row r="3678" spans="1:1" ht="27.75" customHeight="1" x14ac:dyDescent="0.2">
      <c r="A3678" s="10"/>
    </row>
    <row r="3679" spans="1:1" ht="27.75" customHeight="1" x14ac:dyDescent="0.2">
      <c r="A3679" s="10"/>
    </row>
    <row r="3680" spans="1:1" ht="27.75" customHeight="1" x14ac:dyDescent="0.2">
      <c r="A3680" s="10"/>
    </row>
    <row r="3681" spans="1:1" ht="27.75" customHeight="1" x14ac:dyDescent="0.2">
      <c r="A3681" s="10"/>
    </row>
    <row r="3682" spans="1:1" ht="27.75" customHeight="1" x14ac:dyDescent="0.2">
      <c r="A3682" s="10"/>
    </row>
    <row r="3683" spans="1:1" ht="27.75" customHeight="1" x14ac:dyDescent="0.2">
      <c r="A3683" s="10"/>
    </row>
    <row r="3684" spans="1:1" ht="27.75" customHeight="1" x14ac:dyDescent="0.2">
      <c r="A3684" s="10"/>
    </row>
    <row r="3685" spans="1:1" ht="27.75" customHeight="1" x14ac:dyDescent="0.2">
      <c r="A3685" s="10"/>
    </row>
    <row r="3686" spans="1:1" ht="27.75" customHeight="1" x14ac:dyDescent="0.2">
      <c r="A3686" s="10"/>
    </row>
    <row r="3687" spans="1:1" ht="27.75" customHeight="1" x14ac:dyDescent="0.2">
      <c r="A3687" s="10"/>
    </row>
    <row r="3688" spans="1:1" ht="27.75" customHeight="1" x14ac:dyDescent="0.2">
      <c r="A3688" s="10"/>
    </row>
    <row r="3689" spans="1:1" ht="27.75" customHeight="1" x14ac:dyDescent="0.2">
      <c r="A3689" s="10"/>
    </row>
    <row r="3690" spans="1:1" ht="27.75" customHeight="1" x14ac:dyDescent="0.2">
      <c r="A3690" s="10"/>
    </row>
    <row r="3691" spans="1:1" ht="27.75" customHeight="1" x14ac:dyDescent="0.2">
      <c r="A3691" s="10"/>
    </row>
    <row r="3692" spans="1:1" ht="27.75" customHeight="1" x14ac:dyDescent="0.2">
      <c r="A3692" s="10"/>
    </row>
    <row r="3693" spans="1:1" ht="27.75" customHeight="1" x14ac:dyDescent="0.2">
      <c r="A3693" s="10"/>
    </row>
    <row r="3694" spans="1:1" ht="27.75" customHeight="1" x14ac:dyDescent="0.2">
      <c r="A3694" s="10"/>
    </row>
    <row r="3695" spans="1:1" ht="27.75" customHeight="1" x14ac:dyDescent="0.2">
      <c r="A3695" s="10"/>
    </row>
    <row r="3696" spans="1:1" ht="27.75" customHeight="1" x14ac:dyDescent="0.2">
      <c r="A3696" s="10"/>
    </row>
    <row r="3697" spans="1:1" ht="27.75" customHeight="1" x14ac:dyDescent="0.2">
      <c r="A3697" s="10"/>
    </row>
    <row r="3698" spans="1:1" ht="27.75" customHeight="1" x14ac:dyDescent="0.2">
      <c r="A3698" s="10"/>
    </row>
    <row r="3699" spans="1:1" ht="27.75" customHeight="1" x14ac:dyDescent="0.2">
      <c r="A3699" s="10"/>
    </row>
    <row r="3700" spans="1:1" ht="27.75" customHeight="1" x14ac:dyDescent="0.2">
      <c r="A3700" s="10"/>
    </row>
    <row r="3701" spans="1:1" ht="27.75" customHeight="1" x14ac:dyDescent="0.2">
      <c r="A3701" s="10"/>
    </row>
    <row r="3702" spans="1:1" ht="27.75" customHeight="1" x14ac:dyDescent="0.2">
      <c r="A3702" s="10"/>
    </row>
    <row r="3703" spans="1:1" ht="27.75" customHeight="1" x14ac:dyDescent="0.2">
      <c r="A3703" s="10"/>
    </row>
    <row r="3704" spans="1:1" ht="27.75" customHeight="1" x14ac:dyDescent="0.2">
      <c r="A3704" s="10"/>
    </row>
    <row r="3705" spans="1:1" ht="27.75" customHeight="1" x14ac:dyDescent="0.2">
      <c r="A3705" s="10"/>
    </row>
    <row r="3706" spans="1:1" ht="27.75" customHeight="1" x14ac:dyDescent="0.2">
      <c r="A3706" s="10"/>
    </row>
    <row r="3707" spans="1:1" ht="27.75" customHeight="1" x14ac:dyDescent="0.2">
      <c r="A3707" s="10"/>
    </row>
    <row r="3708" spans="1:1" ht="27.75" customHeight="1" x14ac:dyDescent="0.2">
      <c r="A3708" s="10"/>
    </row>
    <row r="3709" spans="1:1" ht="27.75" customHeight="1" x14ac:dyDescent="0.2">
      <c r="A3709" s="10"/>
    </row>
    <row r="3710" spans="1:1" ht="27.75" customHeight="1" x14ac:dyDescent="0.2">
      <c r="A3710" s="10"/>
    </row>
    <row r="3711" spans="1:1" ht="27.75" customHeight="1" x14ac:dyDescent="0.2">
      <c r="A3711" s="10"/>
    </row>
    <row r="3712" spans="1:1" ht="27.75" customHeight="1" x14ac:dyDescent="0.2">
      <c r="A3712" s="10"/>
    </row>
    <row r="3713" spans="1:1" ht="27.75" customHeight="1" x14ac:dyDescent="0.2">
      <c r="A3713" s="10"/>
    </row>
    <row r="3714" spans="1:1" ht="27.75" customHeight="1" x14ac:dyDescent="0.2">
      <c r="A3714" s="10"/>
    </row>
    <row r="3715" spans="1:1" ht="27.75" customHeight="1" x14ac:dyDescent="0.2">
      <c r="A3715" s="10"/>
    </row>
    <row r="3716" spans="1:1" ht="27.75" customHeight="1" x14ac:dyDescent="0.2">
      <c r="A3716" s="10"/>
    </row>
    <row r="3717" spans="1:1" ht="27.75" customHeight="1" x14ac:dyDescent="0.2">
      <c r="A3717" s="10"/>
    </row>
    <row r="3718" spans="1:1" ht="27.75" customHeight="1" x14ac:dyDescent="0.2">
      <c r="A3718" s="10"/>
    </row>
    <row r="3719" spans="1:1" ht="27.75" customHeight="1" x14ac:dyDescent="0.2">
      <c r="A3719" s="10"/>
    </row>
    <row r="3720" spans="1:1" ht="27.75" customHeight="1" x14ac:dyDescent="0.2">
      <c r="A3720" s="10"/>
    </row>
    <row r="3721" spans="1:1" ht="27.75" customHeight="1" x14ac:dyDescent="0.2">
      <c r="A3721" s="10"/>
    </row>
    <row r="3722" spans="1:1" ht="27.75" customHeight="1" x14ac:dyDescent="0.2">
      <c r="A3722" s="10"/>
    </row>
    <row r="3723" spans="1:1" ht="27.75" customHeight="1" x14ac:dyDescent="0.2">
      <c r="A3723" s="10"/>
    </row>
    <row r="3724" spans="1:1" ht="27.75" customHeight="1" x14ac:dyDescent="0.2">
      <c r="A3724" s="10"/>
    </row>
    <row r="3725" spans="1:1" ht="27.75" customHeight="1" x14ac:dyDescent="0.2">
      <c r="A3725" s="10"/>
    </row>
    <row r="3726" spans="1:1" ht="27.75" customHeight="1" x14ac:dyDescent="0.2">
      <c r="A3726" s="10"/>
    </row>
    <row r="3727" spans="1:1" ht="27.75" customHeight="1" x14ac:dyDescent="0.2">
      <c r="A3727" s="10"/>
    </row>
    <row r="3728" spans="1:1" ht="27.75" customHeight="1" x14ac:dyDescent="0.2">
      <c r="A3728" s="10"/>
    </row>
    <row r="3729" spans="1:1" ht="27.75" customHeight="1" x14ac:dyDescent="0.2">
      <c r="A3729" s="10"/>
    </row>
    <row r="3730" spans="1:1" ht="27.75" customHeight="1" x14ac:dyDescent="0.2">
      <c r="A3730" s="10"/>
    </row>
    <row r="3731" spans="1:1" ht="27.75" customHeight="1" x14ac:dyDescent="0.2">
      <c r="A3731" s="10"/>
    </row>
    <row r="3732" spans="1:1" ht="27.75" customHeight="1" x14ac:dyDescent="0.2">
      <c r="A3732" s="10"/>
    </row>
    <row r="3733" spans="1:1" ht="27.75" customHeight="1" x14ac:dyDescent="0.2">
      <c r="A3733" s="10"/>
    </row>
    <row r="3734" spans="1:1" ht="27.75" customHeight="1" x14ac:dyDescent="0.2">
      <c r="A3734" s="10"/>
    </row>
    <row r="3735" spans="1:1" ht="27.75" customHeight="1" x14ac:dyDescent="0.2">
      <c r="A3735" s="10"/>
    </row>
    <row r="3736" spans="1:1" ht="27.75" customHeight="1" x14ac:dyDescent="0.2">
      <c r="A3736" s="10"/>
    </row>
    <row r="3737" spans="1:1" ht="27.75" customHeight="1" x14ac:dyDescent="0.2">
      <c r="A3737" s="10"/>
    </row>
    <row r="3738" spans="1:1" ht="27.75" customHeight="1" x14ac:dyDescent="0.2">
      <c r="A3738" s="10"/>
    </row>
    <row r="3739" spans="1:1" ht="27.75" customHeight="1" x14ac:dyDescent="0.2">
      <c r="A3739" s="10"/>
    </row>
    <row r="3740" spans="1:1" ht="27.75" customHeight="1" x14ac:dyDescent="0.2">
      <c r="A3740" s="10"/>
    </row>
    <row r="3741" spans="1:1" ht="27.75" customHeight="1" x14ac:dyDescent="0.2">
      <c r="A3741" s="10"/>
    </row>
    <row r="3742" spans="1:1" ht="27.75" customHeight="1" x14ac:dyDescent="0.2">
      <c r="A3742" s="10"/>
    </row>
    <row r="3743" spans="1:1" ht="27.75" customHeight="1" x14ac:dyDescent="0.2">
      <c r="A3743" s="10"/>
    </row>
    <row r="3744" spans="1:1" ht="27.75" customHeight="1" x14ac:dyDescent="0.2">
      <c r="A3744" s="10"/>
    </row>
    <row r="3745" spans="1:1" ht="27.75" customHeight="1" x14ac:dyDescent="0.2">
      <c r="A3745" s="10"/>
    </row>
    <row r="3746" spans="1:1" ht="27.75" customHeight="1" x14ac:dyDescent="0.2">
      <c r="A3746" s="10"/>
    </row>
    <row r="3747" spans="1:1" ht="27.75" customHeight="1" x14ac:dyDescent="0.2">
      <c r="A3747" s="10"/>
    </row>
    <row r="3748" spans="1:1" ht="27.75" customHeight="1" x14ac:dyDescent="0.2">
      <c r="A3748" s="10"/>
    </row>
    <row r="3749" spans="1:1" ht="27.75" customHeight="1" x14ac:dyDescent="0.2">
      <c r="A3749" s="10"/>
    </row>
    <row r="3750" spans="1:1" ht="27.75" customHeight="1" x14ac:dyDescent="0.2">
      <c r="A3750" s="10"/>
    </row>
    <row r="3751" spans="1:1" ht="27.75" customHeight="1" x14ac:dyDescent="0.2">
      <c r="A3751" s="10"/>
    </row>
    <row r="3752" spans="1:1" ht="27.75" customHeight="1" x14ac:dyDescent="0.2">
      <c r="A3752" s="10"/>
    </row>
    <row r="3753" spans="1:1" ht="27.75" customHeight="1" x14ac:dyDescent="0.2">
      <c r="A3753" s="10"/>
    </row>
    <row r="3754" spans="1:1" ht="27.75" customHeight="1" x14ac:dyDescent="0.2">
      <c r="A3754" s="10"/>
    </row>
    <row r="3755" spans="1:1" ht="27.75" customHeight="1" x14ac:dyDescent="0.2">
      <c r="A3755" s="10"/>
    </row>
    <row r="3756" spans="1:1" ht="27.75" customHeight="1" x14ac:dyDescent="0.2">
      <c r="A3756" s="10"/>
    </row>
    <row r="3757" spans="1:1" ht="27.75" customHeight="1" x14ac:dyDescent="0.2">
      <c r="A3757" s="10"/>
    </row>
    <row r="3758" spans="1:1" ht="27.75" customHeight="1" x14ac:dyDescent="0.2">
      <c r="A3758" s="10"/>
    </row>
    <row r="3759" spans="1:1" ht="27.75" customHeight="1" x14ac:dyDescent="0.2">
      <c r="A3759" s="10"/>
    </row>
    <row r="3760" spans="1:1" ht="27.75" customHeight="1" x14ac:dyDescent="0.2">
      <c r="A3760" s="10"/>
    </row>
    <row r="3761" spans="1:1" ht="27.75" customHeight="1" x14ac:dyDescent="0.2">
      <c r="A3761" s="10"/>
    </row>
    <row r="3762" spans="1:1" ht="27.75" customHeight="1" x14ac:dyDescent="0.2">
      <c r="A3762" s="10"/>
    </row>
    <row r="3763" spans="1:1" ht="27.75" customHeight="1" x14ac:dyDescent="0.2">
      <c r="A3763" s="10"/>
    </row>
    <row r="3764" spans="1:1" ht="27.75" customHeight="1" x14ac:dyDescent="0.2">
      <c r="A3764" s="10"/>
    </row>
    <row r="3765" spans="1:1" ht="27.75" customHeight="1" x14ac:dyDescent="0.2">
      <c r="A3765" s="10"/>
    </row>
    <row r="3766" spans="1:1" ht="27.75" customHeight="1" x14ac:dyDescent="0.2">
      <c r="A3766" s="10"/>
    </row>
    <row r="3767" spans="1:1" ht="27.75" customHeight="1" x14ac:dyDescent="0.2">
      <c r="A3767" s="10"/>
    </row>
    <row r="3768" spans="1:1" ht="27.75" customHeight="1" x14ac:dyDescent="0.2">
      <c r="A3768" s="10"/>
    </row>
    <row r="3769" spans="1:1" ht="27.75" customHeight="1" x14ac:dyDescent="0.2">
      <c r="A3769" s="10"/>
    </row>
    <row r="3770" spans="1:1" ht="27.75" customHeight="1" x14ac:dyDescent="0.2">
      <c r="A3770" s="10"/>
    </row>
    <row r="3771" spans="1:1" ht="27.75" customHeight="1" x14ac:dyDescent="0.2">
      <c r="A3771" s="10"/>
    </row>
    <row r="3772" spans="1:1" ht="27.75" customHeight="1" x14ac:dyDescent="0.2">
      <c r="A3772" s="10"/>
    </row>
    <row r="3773" spans="1:1" ht="27.75" customHeight="1" x14ac:dyDescent="0.2">
      <c r="A3773" s="10"/>
    </row>
    <row r="3774" spans="1:1" ht="27.75" customHeight="1" x14ac:dyDescent="0.2">
      <c r="A3774" s="10"/>
    </row>
    <row r="3775" spans="1:1" ht="27.75" customHeight="1" x14ac:dyDescent="0.2">
      <c r="A3775" s="10"/>
    </row>
    <row r="3776" spans="1:1" ht="27.75" customHeight="1" x14ac:dyDescent="0.2">
      <c r="A3776" s="10"/>
    </row>
    <row r="3777" spans="1:1" ht="27.75" customHeight="1" x14ac:dyDescent="0.2">
      <c r="A3777" s="10"/>
    </row>
    <row r="3778" spans="1:1" ht="27.75" customHeight="1" x14ac:dyDescent="0.2">
      <c r="A3778" s="10"/>
    </row>
    <row r="3779" spans="1:1" ht="27.75" customHeight="1" x14ac:dyDescent="0.2">
      <c r="A3779" s="10"/>
    </row>
    <row r="3780" spans="1:1" ht="27.75" customHeight="1" x14ac:dyDescent="0.2">
      <c r="A3780" s="10"/>
    </row>
    <row r="3781" spans="1:1" ht="27.75" customHeight="1" x14ac:dyDescent="0.2">
      <c r="A3781" s="10"/>
    </row>
    <row r="3782" spans="1:1" ht="27.75" customHeight="1" x14ac:dyDescent="0.2">
      <c r="A3782" s="10"/>
    </row>
    <row r="3783" spans="1:1" ht="27.75" customHeight="1" x14ac:dyDescent="0.2">
      <c r="A3783" s="10"/>
    </row>
    <row r="3784" spans="1:1" ht="27.75" customHeight="1" x14ac:dyDescent="0.2">
      <c r="A3784" s="10"/>
    </row>
    <row r="3785" spans="1:1" ht="27.75" customHeight="1" x14ac:dyDescent="0.2">
      <c r="A3785" s="10"/>
    </row>
    <row r="3786" spans="1:1" ht="27.75" customHeight="1" x14ac:dyDescent="0.2">
      <c r="A3786" s="10"/>
    </row>
    <row r="3787" spans="1:1" ht="27.75" customHeight="1" x14ac:dyDescent="0.2">
      <c r="A3787" s="10"/>
    </row>
    <row r="3788" spans="1:1" ht="27.75" customHeight="1" x14ac:dyDescent="0.2">
      <c r="A3788" s="10"/>
    </row>
    <row r="3789" spans="1:1" ht="27.75" customHeight="1" x14ac:dyDescent="0.2">
      <c r="A3789" s="10"/>
    </row>
    <row r="3790" spans="1:1" ht="27.75" customHeight="1" x14ac:dyDescent="0.2">
      <c r="A3790" s="10"/>
    </row>
    <row r="3791" spans="1:1" ht="27.75" customHeight="1" x14ac:dyDescent="0.2">
      <c r="A3791" s="10"/>
    </row>
    <row r="3792" spans="1:1" ht="27.75" customHeight="1" x14ac:dyDescent="0.2">
      <c r="A3792" s="10"/>
    </row>
    <row r="3793" spans="1:1" ht="27.75" customHeight="1" x14ac:dyDescent="0.2">
      <c r="A3793" s="10"/>
    </row>
    <row r="3794" spans="1:1" ht="27.75" customHeight="1" x14ac:dyDescent="0.2">
      <c r="A3794" s="10"/>
    </row>
    <row r="3795" spans="1:1" ht="27.75" customHeight="1" x14ac:dyDescent="0.2">
      <c r="A3795" s="10"/>
    </row>
    <row r="3796" spans="1:1" ht="27.75" customHeight="1" x14ac:dyDescent="0.2">
      <c r="A3796" s="10"/>
    </row>
    <row r="3797" spans="1:1" ht="27.75" customHeight="1" x14ac:dyDescent="0.2">
      <c r="A3797" s="10"/>
    </row>
    <row r="3798" spans="1:1" ht="27.75" customHeight="1" x14ac:dyDescent="0.2">
      <c r="A3798" s="10"/>
    </row>
    <row r="3799" spans="1:1" ht="27.75" customHeight="1" x14ac:dyDescent="0.2">
      <c r="A3799" s="10"/>
    </row>
    <row r="3800" spans="1:1" ht="27.75" customHeight="1" x14ac:dyDescent="0.2">
      <c r="A3800" s="10"/>
    </row>
    <row r="3801" spans="1:1" ht="27.75" customHeight="1" x14ac:dyDescent="0.2">
      <c r="A3801" s="10"/>
    </row>
    <row r="3802" spans="1:1" ht="27.75" customHeight="1" x14ac:dyDescent="0.2">
      <c r="A3802" s="10"/>
    </row>
    <row r="3803" spans="1:1" ht="27.75" customHeight="1" x14ac:dyDescent="0.2">
      <c r="A3803" s="10"/>
    </row>
    <row r="3804" spans="1:1" ht="27.75" customHeight="1" x14ac:dyDescent="0.2">
      <c r="A3804" s="10"/>
    </row>
    <row r="3805" spans="1:1" ht="27.75" customHeight="1" x14ac:dyDescent="0.2">
      <c r="A3805" s="10"/>
    </row>
    <row r="3806" spans="1:1" ht="27.75" customHeight="1" x14ac:dyDescent="0.2">
      <c r="A3806" s="10"/>
    </row>
    <row r="3807" spans="1:1" ht="27.75" customHeight="1" x14ac:dyDescent="0.2">
      <c r="A3807" s="10"/>
    </row>
    <row r="3808" spans="1:1" ht="27.75" customHeight="1" x14ac:dyDescent="0.2">
      <c r="A3808" s="10"/>
    </row>
    <row r="3809" spans="1:1" ht="27.75" customHeight="1" x14ac:dyDescent="0.2">
      <c r="A3809" s="10"/>
    </row>
    <row r="3810" spans="1:1" ht="27.75" customHeight="1" x14ac:dyDescent="0.2">
      <c r="A3810" s="10"/>
    </row>
    <row r="3811" spans="1:1" ht="27.75" customHeight="1" x14ac:dyDescent="0.2">
      <c r="A3811" s="10"/>
    </row>
    <row r="3812" spans="1:1" ht="27.75" customHeight="1" x14ac:dyDescent="0.2">
      <c r="A3812" s="10"/>
    </row>
    <row r="3813" spans="1:1" ht="27.75" customHeight="1" x14ac:dyDescent="0.2">
      <c r="A3813" s="10"/>
    </row>
    <row r="3814" spans="1:1" ht="27.75" customHeight="1" x14ac:dyDescent="0.2">
      <c r="A3814" s="10"/>
    </row>
    <row r="3815" spans="1:1" ht="27.75" customHeight="1" x14ac:dyDescent="0.2">
      <c r="A3815" s="10"/>
    </row>
    <row r="3816" spans="1:1" ht="27.75" customHeight="1" x14ac:dyDescent="0.2">
      <c r="A3816" s="10"/>
    </row>
    <row r="3817" spans="1:1" ht="27.75" customHeight="1" x14ac:dyDescent="0.2">
      <c r="A3817" s="10"/>
    </row>
    <row r="3818" spans="1:1" ht="27.75" customHeight="1" x14ac:dyDescent="0.2">
      <c r="A3818" s="10"/>
    </row>
    <row r="3819" spans="1:1" ht="27.75" customHeight="1" x14ac:dyDescent="0.2">
      <c r="A3819" s="10"/>
    </row>
    <row r="3820" spans="1:1" ht="27.75" customHeight="1" x14ac:dyDescent="0.2">
      <c r="A3820" s="10"/>
    </row>
    <row r="3821" spans="1:1" ht="27.75" customHeight="1" x14ac:dyDescent="0.2">
      <c r="A3821" s="10"/>
    </row>
    <row r="3822" spans="1:1" ht="27.75" customHeight="1" x14ac:dyDescent="0.2">
      <c r="A3822" s="10"/>
    </row>
    <row r="3823" spans="1:1" ht="27.75" customHeight="1" x14ac:dyDescent="0.2">
      <c r="A3823" s="10"/>
    </row>
    <row r="3824" spans="1:1" ht="27.75" customHeight="1" x14ac:dyDescent="0.2">
      <c r="A3824" s="10"/>
    </row>
    <row r="3825" spans="1:1" ht="27.75" customHeight="1" x14ac:dyDescent="0.2">
      <c r="A3825" s="10"/>
    </row>
    <row r="3826" spans="1:1" ht="27.75" customHeight="1" x14ac:dyDescent="0.2">
      <c r="A3826" s="10"/>
    </row>
    <row r="3827" spans="1:1" ht="27.75" customHeight="1" x14ac:dyDescent="0.2">
      <c r="A3827" s="10"/>
    </row>
    <row r="3828" spans="1:1" ht="27.75" customHeight="1" x14ac:dyDescent="0.2">
      <c r="A3828" s="10"/>
    </row>
    <row r="3829" spans="1:1" ht="27.75" customHeight="1" x14ac:dyDescent="0.2">
      <c r="A3829" s="10"/>
    </row>
    <row r="3830" spans="1:1" ht="27.75" customHeight="1" x14ac:dyDescent="0.2">
      <c r="A3830" s="10"/>
    </row>
    <row r="3831" spans="1:1" ht="27.75" customHeight="1" x14ac:dyDescent="0.2">
      <c r="A3831" s="10"/>
    </row>
    <row r="3832" spans="1:1" ht="27.75" customHeight="1" x14ac:dyDescent="0.2">
      <c r="A3832" s="10"/>
    </row>
    <row r="3833" spans="1:1" ht="27.75" customHeight="1" x14ac:dyDescent="0.2">
      <c r="A3833" s="10"/>
    </row>
    <row r="3834" spans="1:1" ht="27.75" customHeight="1" x14ac:dyDescent="0.2">
      <c r="A3834" s="10"/>
    </row>
    <row r="3835" spans="1:1" ht="27.75" customHeight="1" x14ac:dyDescent="0.2">
      <c r="A3835" s="10"/>
    </row>
    <row r="3836" spans="1:1" ht="27.75" customHeight="1" x14ac:dyDescent="0.2">
      <c r="A3836" s="10"/>
    </row>
    <row r="3837" spans="1:1" ht="27.75" customHeight="1" x14ac:dyDescent="0.2">
      <c r="A3837" s="10"/>
    </row>
    <row r="3838" spans="1:1" ht="27.75" customHeight="1" x14ac:dyDescent="0.2">
      <c r="A3838" s="10"/>
    </row>
    <row r="3839" spans="1:1" ht="27.75" customHeight="1" x14ac:dyDescent="0.2">
      <c r="A3839" s="10"/>
    </row>
    <row r="3840" spans="1:1" ht="27.75" customHeight="1" x14ac:dyDescent="0.2">
      <c r="A3840" s="10"/>
    </row>
    <row r="3841" spans="1:1" ht="27.75" customHeight="1" x14ac:dyDescent="0.2">
      <c r="A3841" s="10"/>
    </row>
    <row r="3842" spans="1:1" ht="27.75" customHeight="1" x14ac:dyDescent="0.2">
      <c r="A3842" s="10"/>
    </row>
    <row r="3843" spans="1:1" ht="27.75" customHeight="1" x14ac:dyDescent="0.2">
      <c r="A3843" s="10"/>
    </row>
    <row r="3844" spans="1:1" ht="27.75" customHeight="1" x14ac:dyDescent="0.2">
      <c r="A3844" s="10"/>
    </row>
    <row r="3845" spans="1:1" ht="27.75" customHeight="1" x14ac:dyDescent="0.2">
      <c r="A3845" s="10"/>
    </row>
    <row r="3846" spans="1:1" ht="27.75" customHeight="1" x14ac:dyDescent="0.2">
      <c r="A3846" s="10"/>
    </row>
    <row r="3847" spans="1:1" ht="27.75" customHeight="1" x14ac:dyDescent="0.2">
      <c r="A3847" s="10"/>
    </row>
    <row r="3848" spans="1:1" ht="27.75" customHeight="1" x14ac:dyDescent="0.2">
      <c r="A3848" s="10"/>
    </row>
    <row r="3849" spans="1:1" ht="27.75" customHeight="1" x14ac:dyDescent="0.2">
      <c r="A3849" s="10"/>
    </row>
    <row r="3850" spans="1:1" ht="27.75" customHeight="1" x14ac:dyDescent="0.2">
      <c r="A3850" s="10"/>
    </row>
    <row r="3851" spans="1:1" ht="27.75" customHeight="1" x14ac:dyDescent="0.2">
      <c r="A3851" s="10"/>
    </row>
    <row r="3852" spans="1:1" ht="27.75" customHeight="1" x14ac:dyDescent="0.2">
      <c r="A3852" s="10"/>
    </row>
    <row r="3853" spans="1:1" ht="27.75" customHeight="1" x14ac:dyDescent="0.2">
      <c r="A3853" s="10"/>
    </row>
    <row r="3854" spans="1:1" ht="27.75" customHeight="1" x14ac:dyDescent="0.2">
      <c r="A3854" s="10"/>
    </row>
    <row r="3855" spans="1:1" ht="27.75" customHeight="1" x14ac:dyDescent="0.2">
      <c r="A3855" s="10"/>
    </row>
    <row r="3856" spans="1:1" ht="27.75" customHeight="1" x14ac:dyDescent="0.2">
      <c r="A3856" s="10"/>
    </row>
    <row r="3857" spans="1:1" ht="27.75" customHeight="1" x14ac:dyDescent="0.2">
      <c r="A3857" s="10"/>
    </row>
    <row r="3858" spans="1:1" ht="27.75" customHeight="1" x14ac:dyDescent="0.2">
      <c r="A3858" s="10"/>
    </row>
    <row r="3859" spans="1:1" ht="27.75" customHeight="1" x14ac:dyDescent="0.2">
      <c r="A3859" s="10"/>
    </row>
    <row r="3860" spans="1:1" ht="27.75" customHeight="1" x14ac:dyDescent="0.2">
      <c r="A3860" s="10"/>
    </row>
    <row r="3861" spans="1:1" ht="27.75" customHeight="1" x14ac:dyDescent="0.2">
      <c r="A3861" s="10"/>
    </row>
    <row r="3862" spans="1:1" ht="27.75" customHeight="1" x14ac:dyDescent="0.2">
      <c r="A3862" s="10"/>
    </row>
    <row r="3863" spans="1:1" ht="27.75" customHeight="1" x14ac:dyDescent="0.2">
      <c r="A3863" s="10"/>
    </row>
    <row r="3864" spans="1:1" ht="27.75" customHeight="1" x14ac:dyDescent="0.2">
      <c r="A3864" s="10"/>
    </row>
    <row r="3865" spans="1:1" ht="27.75" customHeight="1" x14ac:dyDescent="0.2">
      <c r="A3865" s="10"/>
    </row>
    <row r="3866" spans="1:1" ht="27.75" customHeight="1" x14ac:dyDescent="0.2">
      <c r="A3866" s="10"/>
    </row>
    <row r="3867" spans="1:1" ht="27.75" customHeight="1" x14ac:dyDescent="0.2">
      <c r="A3867" s="10"/>
    </row>
    <row r="3868" spans="1:1" ht="27.75" customHeight="1" x14ac:dyDescent="0.2">
      <c r="A3868" s="10"/>
    </row>
    <row r="3869" spans="1:1" ht="27.75" customHeight="1" x14ac:dyDescent="0.2">
      <c r="A3869" s="10"/>
    </row>
    <row r="3870" spans="1:1" ht="27.75" customHeight="1" x14ac:dyDescent="0.2">
      <c r="A3870" s="10"/>
    </row>
    <row r="3871" spans="1:1" ht="27.75" customHeight="1" x14ac:dyDescent="0.2">
      <c r="A3871" s="10"/>
    </row>
    <row r="3872" spans="1:1" ht="27.75" customHeight="1" x14ac:dyDescent="0.2">
      <c r="A3872" s="10"/>
    </row>
    <row r="3873" spans="1:1" ht="27.75" customHeight="1" x14ac:dyDescent="0.2">
      <c r="A3873" s="10"/>
    </row>
    <row r="3874" spans="1:1" ht="27.75" customHeight="1" x14ac:dyDescent="0.2">
      <c r="A3874" s="10"/>
    </row>
    <row r="3875" spans="1:1" ht="27.75" customHeight="1" x14ac:dyDescent="0.2">
      <c r="A3875" s="10"/>
    </row>
    <row r="3876" spans="1:1" ht="27.75" customHeight="1" x14ac:dyDescent="0.2">
      <c r="A3876" s="10"/>
    </row>
    <row r="3877" spans="1:1" ht="27.75" customHeight="1" x14ac:dyDescent="0.2">
      <c r="A3877" s="10"/>
    </row>
    <row r="3878" spans="1:1" ht="27.75" customHeight="1" x14ac:dyDescent="0.2">
      <c r="A3878" s="10"/>
    </row>
    <row r="3879" spans="1:1" ht="27.75" customHeight="1" x14ac:dyDescent="0.2">
      <c r="A3879" s="10"/>
    </row>
    <row r="3880" spans="1:1" ht="27.75" customHeight="1" x14ac:dyDescent="0.2">
      <c r="A3880" s="10"/>
    </row>
    <row r="3881" spans="1:1" ht="27.75" customHeight="1" x14ac:dyDescent="0.2">
      <c r="A3881" s="10"/>
    </row>
    <row r="3882" spans="1:1" ht="27.75" customHeight="1" x14ac:dyDescent="0.2">
      <c r="A3882" s="10"/>
    </row>
    <row r="3883" spans="1:1" ht="27.75" customHeight="1" x14ac:dyDescent="0.2">
      <c r="A3883" s="10"/>
    </row>
    <row r="3884" spans="1:1" ht="27.75" customHeight="1" x14ac:dyDescent="0.2">
      <c r="A3884" s="10"/>
    </row>
    <row r="3885" spans="1:1" ht="27.75" customHeight="1" x14ac:dyDescent="0.2">
      <c r="A3885" s="10"/>
    </row>
    <row r="3886" spans="1:1" ht="27.75" customHeight="1" x14ac:dyDescent="0.2">
      <c r="A3886" s="10"/>
    </row>
    <row r="3887" spans="1:1" ht="27.75" customHeight="1" x14ac:dyDescent="0.2">
      <c r="A3887" s="10"/>
    </row>
    <row r="3888" spans="1:1" ht="27.75" customHeight="1" x14ac:dyDescent="0.2">
      <c r="A3888" s="10"/>
    </row>
    <row r="3889" spans="1:1" ht="27.75" customHeight="1" x14ac:dyDescent="0.2">
      <c r="A3889" s="10"/>
    </row>
    <row r="3890" spans="1:1" ht="27.75" customHeight="1" x14ac:dyDescent="0.2">
      <c r="A3890" s="10"/>
    </row>
    <row r="3891" spans="1:1" ht="27.75" customHeight="1" x14ac:dyDescent="0.2">
      <c r="A3891" s="10"/>
    </row>
    <row r="3892" spans="1:1" ht="27.75" customHeight="1" x14ac:dyDescent="0.2">
      <c r="A3892" s="10"/>
    </row>
    <row r="3893" spans="1:1" ht="27.75" customHeight="1" x14ac:dyDescent="0.2">
      <c r="A3893" s="10"/>
    </row>
    <row r="3894" spans="1:1" ht="27.75" customHeight="1" x14ac:dyDescent="0.2">
      <c r="A3894" s="10"/>
    </row>
    <row r="3895" spans="1:1" ht="27.75" customHeight="1" x14ac:dyDescent="0.2">
      <c r="A3895" s="10"/>
    </row>
    <row r="3896" spans="1:1" ht="27.75" customHeight="1" x14ac:dyDescent="0.2">
      <c r="A3896" s="10"/>
    </row>
    <row r="3897" spans="1:1" ht="27.75" customHeight="1" x14ac:dyDescent="0.2">
      <c r="A3897" s="10"/>
    </row>
    <row r="3898" spans="1:1" ht="27.75" customHeight="1" x14ac:dyDescent="0.2">
      <c r="A3898" s="10"/>
    </row>
    <row r="3899" spans="1:1" ht="27.75" customHeight="1" x14ac:dyDescent="0.2">
      <c r="A3899" s="10"/>
    </row>
    <row r="3900" spans="1:1" ht="27.75" customHeight="1" x14ac:dyDescent="0.2">
      <c r="A3900" s="10"/>
    </row>
    <row r="3901" spans="1:1" ht="27.75" customHeight="1" x14ac:dyDescent="0.2">
      <c r="A3901" s="10"/>
    </row>
    <row r="3902" spans="1:1" ht="27.75" customHeight="1" x14ac:dyDescent="0.2">
      <c r="A3902" s="10"/>
    </row>
    <row r="3903" spans="1:1" ht="27.75" customHeight="1" x14ac:dyDescent="0.2">
      <c r="A3903" s="10"/>
    </row>
    <row r="3904" spans="1:1" ht="27.75" customHeight="1" x14ac:dyDescent="0.2">
      <c r="A3904" s="10"/>
    </row>
    <row r="3905" spans="1:1" ht="27.75" customHeight="1" x14ac:dyDescent="0.2">
      <c r="A3905" s="10"/>
    </row>
    <row r="3906" spans="1:1" ht="27.75" customHeight="1" x14ac:dyDescent="0.2">
      <c r="A3906" s="10"/>
    </row>
    <row r="3907" spans="1:1" ht="27.75" customHeight="1" x14ac:dyDescent="0.2">
      <c r="A3907" s="10"/>
    </row>
    <row r="3908" spans="1:1" ht="27.75" customHeight="1" x14ac:dyDescent="0.2">
      <c r="A3908" s="10"/>
    </row>
    <row r="3909" spans="1:1" ht="27.75" customHeight="1" x14ac:dyDescent="0.2">
      <c r="A3909" s="10"/>
    </row>
    <row r="3910" spans="1:1" ht="27.75" customHeight="1" x14ac:dyDescent="0.2">
      <c r="A3910" s="10"/>
    </row>
    <row r="3911" spans="1:1" ht="27.75" customHeight="1" x14ac:dyDescent="0.2">
      <c r="A3911" s="10"/>
    </row>
    <row r="3912" spans="1:1" ht="27.75" customHeight="1" x14ac:dyDescent="0.2">
      <c r="A3912" s="10"/>
    </row>
    <row r="3913" spans="1:1" ht="27.75" customHeight="1" x14ac:dyDescent="0.2">
      <c r="A3913" s="10"/>
    </row>
    <row r="3914" spans="1:1" ht="27.75" customHeight="1" x14ac:dyDescent="0.2">
      <c r="A3914" s="10"/>
    </row>
    <row r="3915" spans="1:1" ht="27.75" customHeight="1" x14ac:dyDescent="0.2">
      <c r="A3915" s="10"/>
    </row>
    <row r="3916" spans="1:1" ht="27.75" customHeight="1" x14ac:dyDescent="0.2">
      <c r="A3916" s="10"/>
    </row>
    <row r="3917" spans="1:1" ht="27.75" customHeight="1" x14ac:dyDescent="0.2">
      <c r="A3917" s="10"/>
    </row>
    <row r="3918" spans="1:1" ht="27.75" customHeight="1" x14ac:dyDescent="0.2">
      <c r="A3918" s="10"/>
    </row>
    <row r="3919" spans="1:1" ht="27.75" customHeight="1" x14ac:dyDescent="0.2">
      <c r="A3919" s="10"/>
    </row>
    <row r="3920" spans="1:1" ht="27.75" customHeight="1" x14ac:dyDescent="0.2">
      <c r="A3920" s="10"/>
    </row>
    <row r="3921" spans="1:1" ht="27.75" customHeight="1" x14ac:dyDescent="0.2">
      <c r="A3921" s="10"/>
    </row>
    <row r="3922" spans="1:1" ht="27.75" customHeight="1" x14ac:dyDescent="0.2">
      <c r="A3922" s="10"/>
    </row>
    <row r="3923" spans="1:1" ht="27.75" customHeight="1" x14ac:dyDescent="0.2">
      <c r="A3923" s="10"/>
    </row>
    <row r="3924" spans="1:1" ht="27.75" customHeight="1" x14ac:dyDescent="0.2">
      <c r="A3924" s="10"/>
    </row>
    <row r="3925" spans="1:1" ht="27.75" customHeight="1" x14ac:dyDescent="0.2">
      <c r="A3925" s="10"/>
    </row>
    <row r="3926" spans="1:1" ht="27.75" customHeight="1" x14ac:dyDescent="0.2">
      <c r="A3926" s="10"/>
    </row>
    <row r="3927" spans="1:1" ht="27.75" customHeight="1" x14ac:dyDescent="0.2">
      <c r="A3927" s="10"/>
    </row>
    <row r="3928" spans="1:1" ht="27.75" customHeight="1" x14ac:dyDescent="0.2">
      <c r="A3928" s="10"/>
    </row>
    <row r="3929" spans="1:1" ht="27.75" customHeight="1" x14ac:dyDescent="0.2">
      <c r="A3929" s="10"/>
    </row>
    <row r="3930" spans="1:1" ht="27.75" customHeight="1" x14ac:dyDescent="0.2">
      <c r="A3930" s="10"/>
    </row>
    <row r="3931" spans="1:1" ht="27.75" customHeight="1" x14ac:dyDescent="0.2">
      <c r="A3931" s="10"/>
    </row>
    <row r="3932" spans="1:1" ht="27.75" customHeight="1" x14ac:dyDescent="0.2">
      <c r="A3932" s="10"/>
    </row>
    <row r="3933" spans="1:1" ht="27.75" customHeight="1" x14ac:dyDescent="0.2">
      <c r="A3933" s="10"/>
    </row>
    <row r="3934" spans="1:1" ht="27.75" customHeight="1" x14ac:dyDescent="0.2">
      <c r="A3934" s="10"/>
    </row>
    <row r="3935" spans="1:1" ht="27.75" customHeight="1" x14ac:dyDescent="0.2">
      <c r="A3935" s="10"/>
    </row>
    <row r="3936" spans="1:1" ht="27.75" customHeight="1" x14ac:dyDescent="0.2">
      <c r="A3936" s="10"/>
    </row>
    <row r="3937" spans="1:1" ht="27.75" customHeight="1" x14ac:dyDescent="0.2">
      <c r="A3937" s="10"/>
    </row>
    <row r="3938" spans="1:1" ht="27.75" customHeight="1" x14ac:dyDescent="0.2">
      <c r="A3938" s="10"/>
    </row>
    <row r="3939" spans="1:1" ht="27.75" customHeight="1" x14ac:dyDescent="0.2">
      <c r="A3939" s="10"/>
    </row>
    <row r="3940" spans="1:1" ht="27.75" customHeight="1" x14ac:dyDescent="0.2">
      <c r="A3940" s="10"/>
    </row>
    <row r="3941" spans="1:1" ht="27.75" customHeight="1" x14ac:dyDescent="0.2">
      <c r="A3941" s="10"/>
    </row>
    <row r="3942" spans="1:1" ht="27.75" customHeight="1" x14ac:dyDescent="0.2">
      <c r="A3942" s="10"/>
    </row>
    <row r="3943" spans="1:1" ht="27.75" customHeight="1" x14ac:dyDescent="0.2">
      <c r="A3943" s="10"/>
    </row>
    <row r="3944" spans="1:1" ht="27.75" customHeight="1" x14ac:dyDescent="0.2">
      <c r="A3944" s="10"/>
    </row>
    <row r="3945" spans="1:1" ht="27.75" customHeight="1" x14ac:dyDescent="0.2">
      <c r="A3945" s="10"/>
    </row>
    <row r="3946" spans="1:1" ht="27.75" customHeight="1" x14ac:dyDescent="0.2">
      <c r="A3946" s="10"/>
    </row>
    <row r="3947" spans="1:1" ht="27.75" customHeight="1" x14ac:dyDescent="0.2">
      <c r="A3947" s="10"/>
    </row>
    <row r="3948" spans="1:1" ht="27.75" customHeight="1" x14ac:dyDescent="0.2">
      <c r="A3948" s="10"/>
    </row>
    <row r="3949" spans="1:1" ht="27.75" customHeight="1" x14ac:dyDescent="0.2">
      <c r="A3949" s="10"/>
    </row>
    <row r="3950" spans="1:1" ht="27.75" customHeight="1" x14ac:dyDescent="0.2">
      <c r="A3950" s="10"/>
    </row>
    <row r="3951" spans="1:1" ht="27.75" customHeight="1" x14ac:dyDescent="0.2">
      <c r="A3951" s="10"/>
    </row>
    <row r="3952" spans="1:1" ht="27.75" customHeight="1" x14ac:dyDescent="0.2">
      <c r="A3952" s="10"/>
    </row>
    <row r="3953" spans="1:1" ht="27.75" customHeight="1" x14ac:dyDescent="0.2">
      <c r="A3953" s="10"/>
    </row>
    <row r="3954" spans="1:1" ht="27.75" customHeight="1" x14ac:dyDescent="0.2">
      <c r="A3954" s="10"/>
    </row>
    <row r="3955" spans="1:1" ht="27.75" customHeight="1" x14ac:dyDescent="0.2">
      <c r="A3955" s="10"/>
    </row>
    <row r="3956" spans="1:1" ht="27.75" customHeight="1" x14ac:dyDescent="0.2">
      <c r="A3956" s="10"/>
    </row>
    <row r="3957" spans="1:1" ht="27.75" customHeight="1" x14ac:dyDescent="0.2">
      <c r="A3957" s="10"/>
    </row>
    <row r="3958" spans="1:1" ht="27.75" customHeight="1" x14ac:dyDescent="0.2">
      <c r="A3958" s="10"/>
    </row>
    <row r="3959" spans="1:1" ht="27.75" customHeight="1" x14ac:dyDescent="0.2">
      <c r="A3959" s="10"/>
    </row>
    <row r="3960" spans="1:1" ht="27.75" customHeight="1" x14ac:dyDescent="0.2">
      <c r="A3960" s="10"/>
    </row>
    <row r="3961" spans="1:1" ht="27.75" customHeight="1" x14ac:dyDescent="0.2">
      <c r="A3961" s="10"/>
    </row>
    <row r="3962" spans="1:1" ht="27.75" customHeight="1" x14ac:dyDescent="0.2">
      <c r="A3962" s="10"/>
    </row>
    <row r="3963" spans="1:1" ht="27.75" customHeight="1" x14ac:dyDescent="0.2">
      <c r="A3963" s="10"/>
    </row>
    <row r="3964" spans="1:1" ht="27.75" customHeight="1" x14ac:dyDescent="0.2">
      <c r="A3964" s="10"/>
    </row>
    <row r="3965" spans="1:1" ht="27.75" customHeight="1" x14ac:dyDescent="0.2">
      <c r="A3965" s="10"/>
    </row>
    <row r="3966" spans="1:1" ht="27.75" customHeight="1" x14ac:dyDescent="0.2">
      <c r="A3966" s="10"/>
    </row>
    <row r="3967" spans="1:1" ht="27.75" customHeight="1" x14ac:dyDescent="0.2">
      <c r="A3967" s="10"/>
    </row>
    <row r="3968" spans="1:1" ht="27.75" customHeight="1" x14ac:dyDescent="0.2">
      <c r="A3968" s="10"/>
    </row>
    <row r="3969" spans="1:1" ht="27.75" customHeight="1" x14ac:dyDescent="0.2">
      <c r="A3969" s="10"/>
    </row>
    <row r="3970" spans="1:1" ht="27.75" customHeight="1" x14ac:dyDescent="0.2">
      <c r="A3970" s="10"/>
    </row>
    <row r="3971" spans="1:1" ht="27.75" customHeight="1" x14ac:dyDescent="0.2">
      <c r="A3971" s="10"/>
    </row>
    <row r="3972" spans="1:1" ht="27.75" customHeight="1" x14ac:dyDescent="0.2">
      <c r="A3972" s="10"/>
    </row>
    <row r="3973" spans="1:1" ht="27.75" customHeight="1" x14ac:dyDescent="0.2">
      <c r="A3973" s="10"/>
    </row>
    <row r="3974" spans="1:1" ht="27.75" customHeight="1" x14ac:dyDescent="0.2">
      <c r="A3974" s="10"/>
    </row>
    <row r="3975" spans="1:1" ht="27.75" customHeight="1" x14ac:dyDescent="0.2">
      <c r="A3975" s="10"/>
    </row>
    <row r="3976" spans="1:1" ht="27.75" customHeight="1" x14ac:dyDescent="0.2">
      <c r="A3976" s="10"/>
    </row>
    <row r="3977" spans="1:1" ht="27.75" customHeight="1" x14ac:dyDescent="0.2">
      <c r="A3977" s="10"/>
    </row>
    <row r="3978" spans="1:1" ht="27.75" customHeight="1" x14ac:dyDescent="0.2">
      <c r="A3978" s="10"/>
    </row>
    <row r="3979" spans="1:1" ht="27.75" customHeight="1" x14ac:dyDescent="0.2">
      <c r="A3979" s="10"/>
    </row>
    <row r="3980" spans="1:1" ht="27.75" customHeight="1" x14ac:dyDescent="0.2">
      <c r="A3980" s="10"/>
    </row>
    <row r="3981" spans="1:1" ht="27.75" customHeight="1" x14ac:dyDescent="0.2">
      <c r="A3981" s="10"/>
    </row>
    <row r="3982" spans="1:1" ht="27.75" customHeight="1" x14ac:dyDescent="0.2">
      <c r="A3982" s="10"/>
    </row>
    <row r="3983" spans="1:1" ht="27.75" customHeight="1" x14ac:dyDescent="0.2">
      <c r="A3983" s="10"/>
    </row>
    <row r="3984" spans="1:1" ht="27.75" customHeight="1" x14ac:dyDescent="0.2">
      <c r="A3984" s="10"/>
    </row>
    <row r="3985" spans="1:1" ht="27.75" customHeight="1" x14ac:dyDescent="0.2">
      <c r="A3985" s="10"/>
    </row>
    <row r="3986" spans="1:1" ht="27.75" customHeight="1" x14ac:dyDescent="0.2">
      <c r="A3986" s="10"/>
    </row>
    <row r="3987" spans="1:1" ht="27.75" customHeight="1" x14ac:dyDescent="0.2">
      <c r="A3987" s="10"/>
    </row>
    <row r="3988" spans="1:1" ht="27.75" customHeight="1" x14ac:dyDescent="0.2">
      <c r="A3988" s="10"/>
    </row>
    <row r="3989" spans="1:1" ht="27.75" customHeight="1" x14ac:dyDescent="0.2">
      <c r="A3989" s="10"/>
    </row>
    <row r="3990" spans="1:1" ht="27.75" customHeight="1" x14ac:dyDescent="0.2">
      <c r="A3990" s="10"/>
    </row>
    <row r="3991" spans="1:1" ht="27.75" customHeight="1" x14ac:dyDescent="0.2">
      <c r="A3991" s="10"/>
    </row>
    <row r="3992" spans="1:1" ht="27.75" customHeight="1" x14ac:dyDescent="0.2">
      <c r="A3992" s="10"/>
    </row>
    <row r="3993" spans="1:1" ht="27.75" customHeight="1" x14ac:dyDescent="0.2">
      <c r="A3993" s="10"/>
    </row>
    <row r="3994" spans="1:1" ht="27.75" customHeight="1" x14ac:dyDescent="0.2">
      <c r="A3994" s="10"/>
    </row>
    <row r="3995" spans="1:1" ht="27.75" customHeight="1" x14ac:dyDescent="0.2">
      <c r="A3995" s="10"/>
    </row>
    <row r="3996" spans="1:1" ht="27.75" customHeight="1" x14ac:dyDescent="0.2">
      <c r="A3996" s="10"/>
    </row>
    <row r="3997" spans="1:1" ht="27.75" customHeight="1" x14ac:dyDescent="0.2">
      <c r="A3997" s="10"/>
    </row>
    <row r="3998" spans="1:1" ht="27.75" customHeight="1" x14ac:dyDescent="0.2">
      <c r="A3998" s="10"/>
    </row>
    <row r="3999" spans="1:1" ht="27.75" customHeight="1" x14ac:dyDescent="0.2">
      <c r="A3999" s="10"/>
    </row>
    <row r="4000" spans="1:1" ht="27.75" customHeight="1" x14ac:dyDescent="0.2">
      <c r="A4000" s="10"/>
    </row>
    <row r="4001" spans="1:1" ht="27.75" customHeight="1" x14ac:dyDescent="0.2">
      <c r="A4001" s="10"/>
    </row>
    <row r="4002" spans="1:1" ht="27.75" customHeight="1" x14ac:dyDescent="0.2">
      <c r="A4002" s="10"/>
    </row>
    <row r="4003" spans="1:1" ht="27.75" customHeight="1" x14ac:dyDescent="0.2">
      <c r="A4003" s="10"/>
    </row>
    <row r="4004" spans="1:1" ht="27.75" customHeight="1" x14ac:dyDescent="0.2">
      <c r="A4004" s="10"/>
    </row>
    <row r="4005" spans="1:1" ht="27.75" customHeight="1" x14ac:dyDescent="0.2">
      <c r="A4005" s="10"/>
    </row>
    <row r="4006" spans="1:1" ht="27.75" customHeight="1" x14ac:dyDescent="0.2">
      <c r="A4006" s="10"/>
    </row>
    <row r="4007" spans="1:1" ht="27.75" customHeight="1" x14ac:dyDescent="0.2">
      <c r="A4007" s="10"/>
    </row>
    <row r="4008" spans="1:1" ht="27.75" customHeight="1" x14ac:dyDescent="0.2">
      <c r="A4008" s="10"/>
    </row>
    <row r="4009" spans="1:1" ht="27.75" customHeight="1" x14ac:dyDescent="0.2">
      <c r="A4009" s="10"/>
    </row>
    <row r="4010" spans="1:1" ht="27.75" customHeight="1" x14ac:dyDescent="0.2">
      <c r="A4010" s="10"/>
    </row>
    <row r="4011" spans="1:1" ht="27.75" customHeight="1" x14ac:dyDescent="0.2">
      <c r="A4011" s="10"/>
    </row>
    <row r="4012" spans="1:1" ht="27.75" customHeight="1" x14ac:dyDescent="0.2">
      <c r="A4012" s="10"/>
    </row>
    <row r="4013" spans="1:1" ht="27.75" customHeight="1" x14ac:dyDescent="0.2">
      <c r="A4013" s="10"/>
    </row>
    <row r="4014" spans="1:1" ht="27.75" customHeight="1" x14ac:dyDescent="0.2">
      <c r="A4014" s="10"/>
    </row>
    <row r="4015" spans="1:1" ht="27.75" customHeight="1" x14ac:dyDescent="0.2">
      <c r="A4015" s="10"/>
    </row>
    <row r="4016" spans="1:1" ht="27.75" customHeight="1" x14ac:dyDescent="0.2">
      <c r="A4016" s="10"/>
    </row>
    <row r="4017" spans="1:1" ht="27.75" customHeight="1" x14ac:dyDescent="0.2">
      <c r="A4017" s="10"/>
    </row>
    <row r="4018" spans="1:1" ht="27.75" customHeight="1" x14ac:dyDescent="0.2">
      <c r="A4018" s="10"/>
    </row>
    <row r="4019" spans="1:1" ht="27.75" customHeight="1" x14ac:dyDescent="0.2">
      <c r="A4019" s="10"/>
    </row>
    <row r="4020" spans="1:1" ht="27.75" customHeight="1" x14ac:dyDescent="0.2">
      <c r="A4020" s="10"/>
    </row>
    <row r="4021" spans="1:1" ht="27.75" customHeight="1" x14ac:dyDescent="0.2">
      <c r="A4021" s="10"/>
    </row>
    <row r="4022" spans="1:1" ht="27.75" customHeight="1" x14ac:dyDescent="0.2">
      <c r="A4022" s="10"/>
    </row>
    <row r="4023" spans="1:1" ht="27.75" customHeight="1" x14ac:dyDescent="0.2">
      <c r="A4023" s="10"/>
    </row>
    <row r="4024" spans="1:1" ht="27.75" customHeight="1" x14ac:dyDescent="0.2">
      <c r="A4024" s="10"/>
    </row>
    <row r="4025" spans="1:1" ht="27.75" customHeight="1" x14ac:dyDescent="0.2">
      <c r="A4025" s="10"/>
    </row>
    <row r="4026" spans="1:1" ht="27.75" customHeight="1" x14ac:dyDescent="0.2">
      <c r="A4026" s="10"/>
    </row>
    <row r="4027" spans="1:1" ht="27.75" customHeight="1" x14ac:dyDescent="0.2">
      <c r="A4027" s="10"/>
    </row>
    <row r="4028" spans="1:1" ht="27.75" customHeight="1" x14ac:dyDescent="0.2">
      <c r="A4028" s="10"/>
    </row>
    <row r="4029" spans="1:1" ht="27.75" customHeight="1" x14ac:dyDescent="0.2">
      <c r="A4029" s="10"/>
    </row>
    <row r="4030" spans="1:1" ht="27.75" customHeight="1" x14ac:dyDescent="0.2">
      <c r="A4030" s="10"/>
    </row>
    <row r="4031" spans="1:1" ht="27.75" customHeight="1" x14ac:dyDescent="0.2">
      <c r="A4031" s="10"/>
    </row>
    <row r="4032" spans="1:1" ht="27.75" customHeight="1" x14ac:dyDescent="0.2">
      <c r="A4032" s="10"/>
    </row>
    <row r="4033" spans="1:1" ht="27.75" customHeight="1" x14ac:dyDescent="0.2">
      <c r="A4033" s="10"/>
    </row>
    <row r="4034" spans="1:1" ht="27.75" customHeight="1" x14ac:dyDescent="0.2">
      <c r="A4034" s="10"/>
    </row>
    <row r="4035" spans="1:1" ht="27.75" customHeight="1" x14ac:dyDescent="0.2">
      <c r="A4035" s="10"/>
    </row>
    <row r="4036" spans="1:1" ht="27.75" customHeight="1" x14ac:dyDescent="0.2">
      <c r="A4036" s="10"/>
    </row>
    <row r="4037" spans="1:1" ht="27.75" customHeight="1" x14ac:dyDescent="0.2">
      <c r="A4037" s="10"/>
    </row>
    <row r="4038" spans="1:1" ht="27.75" customHeight="1" x14ac:dyDescent="0.2">
      <c r="A4038" s="10"/>
    </row>
    <row r="4039" spans="1:1" ht="27.75" customHeight="1" x14ac:dyDescent="0.2">
      <c r="A4039" s="10"/>
    </row>
    <row r="4040" spans="1:1" ht="27.75" customHeight="1" x14ac:dyDescent="0.2">
      <c r="A4040" s="10"/>
    </row>
    <row r="4041" spans="1:1" ht="27.75" customHeight="1" x14ac:dyDescent="0.2">
      <c r="A4041" s="10"/>
    </row>
    <row r="4042" spans="1:1" ht="27.75" customHeight="1" x14ac:dyDescent="0.2">
      <c r="A4042" s="10"/>
    </row>
    <row r="4043" spans="1:1" ht="27.75" customHeight="1" x14ac:dyDescent="0.2">
      <c r="A4043" s="10"/>
    </row>
    <row r="4044" spans="1:1" ht="27.75" customHeight="1" x14ac:dyDescent="0.2">
      <c r="A4044" s="10"/>
    </row>
    <row r="4045" spans="1:1" ht="27.75" customHeight="1" x14ac:dyDescent="0.2">
      <c r="A4045" s="10"/>
    </row>
    <row r="4046" spans="1:1" ht="27.75" customHeight="1" x14ac:dyDescent="0.2">
      <c r="A4046" s="10"/>
    </row>
    <row r="4047" spans="1:1" ht="27.75" customHeight="1" x14ac:dyDescent="0.2">
      <c r="A4047" s="10"/>
    </row>
    <row r="4048" spans="1:1" ht="27.75" customHeight="1" x14ac:dyDescent="0.2">
      <c r="A4048" s="10"/>
    </row>
    <row r="4049" spans="1:1" ht="27.75" customHeight="1" x14ac:dyDescent="0.2">
      <c r="A4049" s="10"/>
    </row>
    <row r="4050" spans="1:1" ht="27.75" customHeight="1" x14ac:dyDescent="0.2">
      <c r="A4050" s="10"/>
    </row>
    <row r="4051" spans="1:1" ht="27.75" customHeight="1" x14ac:dyDescent="0.2">
      <c r="A4051" s="10"/>
    </row>
    <row r="4052" spans="1:1" ht="27.75" customHeight="1" x14ac:dyDescent="0.2">
      <c r="A4052" s="10"/>
    </row>
    <row r="4053" spans="1:1" ht="27.75" customHeight="1" x14ac:dyDescent="0.2">
      <c r="A4053" s="10"/>
    </row>
    <row r="4054" spans="1:1" ht="27.75" customHeight="1" x14ac:dyDescent="0.2">
      <c r="A4054" s="10"/>
    </row>
    <row r="4055" spans="1:1" ht="27.75" customHeight="1" x14ac:dyDescent="0.2">
      <c r="A4055" s="10"/>
    </row>
    <row r="4056" spans="1:1" ht="27.75" customHeight="1" x14ac:dyDescent="0.2">
      <c r="A4056" s="10"/>
    </row>
    <row r="4057" spans="1:1" ht="27.75" customHeight="1" x14ac:dyDescent="0.2">
      <c r="A4057" s="10"/>
    </row>
    <row r="4058" spans="1:1" ht="27.75" customHeight="1" x14ac:dyDescent="0.2">
      <c r="A4058" s="10"/>
    </row>
    <row r="4059" spans="1:1" ht="27.75" customHeight="1" x14ac:dyDescent="0.2">
      <c r="A4059" s="10"/>
    </row>
    <row r="4060" spans="1:1" ht="27.75" customHeight="1" x14ac:dyDescent="0.2">
      <c r="A4060" s="10"/>
    </row>
    <row r="4061" spans="1:1" ht="27.75" customHeight="1" x14ac:dyDescent="0.2">
      <c r="A4061" s="10"/>
    </row>
    <row r="4062" spans="1:1" ht="27.75" customHeight="1" x14ac:dyDescent="0.2">
      <c r="A4062" s="10"/>
    </row>
    <row r="4063" spans="1:1" ht="27.75" customHeight="1" x14ac:dyDescent="0.2">
      <c r="A4063" s="10"/>
    </row>
    <row r="4064" spans="1:1" ht="27.75" customHeight="1" x14ac:dyDescent="0.2">
      <c r="A4064" s="10"/>
    </row>
    <row r="4065" spans="1:1" ht="27.75" customHeight="1" x14ac:dyDescent="0.2">
      <c r="A4065" s="10"/>
    </row>
    <row r="4066" spans="1:1" ht="27.75" customHeight="1" x14ac:dyDescent="0.2">
      <c r="A4066" s="10"/>
    </row>
    <row r="4067" spans="1:1" ht="27.75" customHeight="1" x14ac:dyDescent="0.2">
      <c r="A4067" s="10"/>
    </row>
    <row r="4068" spans="1:1" ht="27.75" customHeight="1" x14ac:dyDescent="0.2">
      <c r="A4068" s="10"/>
    </row>
    <row r="4069" spans="1:1" ht="27.75" customHeight="1" x14ac:dyDescent="0.2">
      <c r="A4069" s="10"/>
    </row>
    <row r="4070" spans="1:1" ht="27.75" customHeight="1" x14ac:dyDescent="0.2">
      <c r="A4070" s="10"/>
    </row>
    <row r="4071" spans="1:1" ht="27.75" customHeight="1" x14ac:dyDescent="0.2">
      <c r="A4071" s="10"/>
    </row>
    <row r="4072" spans="1:1" ht="27.75" customHeight="1" x14ac:dyDescent="0.2">
      <c r="A4072" s="10"/>
    </row>
    <row r="4073" spans="1:1" ht="27.75" customHeight="1" x14ac:dyDescent="0.2">
      <c r="A4073" s="10"/>
    </row>
    <row r="4074" spans="1:1" ht="27.75" customHeight="1" x14ac:dyDescent="0.2">
      <c r="A4074" s="10"/>
    </row>
    <row r="4075" spans="1:1" ht="27.75" customHeight="1" x14ac:dyDescent="0.2">
      <c r="A4075" s="10"/>
    </row>
    <row r="4076" spans="1:1" ht="27.75" customHeight="1" x14ac:dyDescent="0.2">
      <c r="A4076" s="10"/>
    </row>
    <row r="4077" spans="1:1" ht="27.75" customHeight="1" x14ac:dyDescent="0.2">
      <c r="A4077" s="10"/>
    </row>
    <row r="4078" spans="1:1" ht="27.75" customHeight="1" x14ac:dyDescent="0.2">
      <c r="A4078" s="10"/>
    </row>
    <row r="4079" spans="1:1" ht="27.75" customHeight="1" x14ac:dyDescent="0.2">
      <c r="A4079" s="10"/>
    </row>
    <row r="4080" spans="1:1" ht="27.75" customHeight="1" x14ac:dyDescent="0.2">
      <c r="A4080" s="10"/>
    </row>
    <row r="4081" spans="1:1" ht="27.75" customHeight="1" x14ac:dyDescent="0.2">
      <c r="A4081" s="10"/>
    </row>
    <row r="4082" spans="1:1" ht="27.75" customHeight="1" x14ac:dyDescent="0.2">
      <c r="A4082" s="10"/>
    </row>
    <row r="4083" spans="1:1" ht="27.75" customHeight="1" x14ac:dyDescent="0.2">
      <c r="A4083" s="10"/>
    </row>
    <row r="4084" spans="1:1" ht="27.75" customHeight="1" x14ac:dyDescent="0.2">
      <c r="A4084" s="10"/>
    </row>
    <row r="4085" spans="1:1" ht="27.75" customHeight="1" x14ac:dyDescent="0.2">
      <c r="A4085" s="10"/>
    </row>
    <row r="4086" spans="1:1" ht="27.75" customHeight="1" x14ac:dyDescent="0.2">
      <c r="A4086" s="10"/>
    </row>
    <row r="4087" spans="1:1" ht="27.75" customHeight="1" x14ac:dyDescent="0.2">
      <c r="A4087" s="10"/>
    </row>
    <row r="4088" spans="1:1" ht="27.75" customHeight="1" x14ac:dyDescent="0.2">
      <c r="A4088" s="10"/>
    </row>
    <row r="4089" spans="1:1" ht="27.75" customHeight="1" x14ac:dyDescent="0.2">
      <c r="A4089" s="10"/>
    </row>
    <row r="4090" spans="1:1" ht="27.75" customHeight="1" x14ac:dyDescent="0.2">
      <c r="A4090" s="10"/>
    </row>
    <row r="4091" spans="1:1" ht="27.75" customHeight="1" x14ac:dyDescent="0.2">
      <c r="A4091" s="10"/>
    </row>
    <row r="4092" spans="1:1" ht="27.75" customHeight="1" x14ac:dyDescent="0.2">
      <c r="A4092" s="10"/>
    </row>
    <row r="4093" spans="1:1" ht="27.75" customHeight="1" x14ac:dyDescent="0.2">
      <c r="A4093" s="10"/>
    </row>
    <row r="4094" spans="1:1" ht="27.75" customHeight="1" x14ac:dyDescent="0.2">
      <c r="A4094" s="10"/>
    </row>
    <row r="4095" spans="1:1" ht="27.75" customHeight="1" x14ac:dyDescent="0.2">
      <c r="A4095" s="10"/>
    </row>
    <row r="4096" spans="1:1" ht="27.75" customHeight="1" x14ac:dyDescent="0.2">
      <c r="A4096" s="10"/>
    </row>
    <row r="4097" spans="1:1" ht="27.75" customHeight="1" x14ac:dyDescent="0.2">
      <c r="A4097" s="10"/>
    </row>
    <row r="4098" spans="1:1" ht="27.75" customHeight="1" x14ac:dyDescent="0.2">
      <c r="A4098" s="10"/>
    </row>
    <row r="4099" spans="1:1" ht="27.75" customHeight="1" x14ac:dyDescent="0.2">
      <c r="A4099" s="10"/>
    </row>
    <row r="4100" spans="1:1" ht="27.75" customHeight="1" x14ac:dyDescent="0.2">
      <c r="A4100" s="10"/>
    </row>
    <row r="4101" spans="1:1" ht="27.75" customHeight="1" x14ac:dyDescent="0.2">
      <c r="A4101" s="10"/>
    </row>
    <row r="4102" spans="1:1" ht="27.75" customHeight="1" x14ac:dyDescent="0.2">
      <c r="A4102" s="10"/>
    </row>
    <row r="4103" spans="1:1" ht="27.75" customHeight="1" x14ac:dyDescent="0.2">
      <c r="A4103" s="10"/>
    </row>
    <row r="4104" spans="1:1" ht="27.75" customHeight="1" x14ac:dyDescent="0.2">
      <c r="A4104" s="10"/>
    </row>
    <row r="4105" spans="1:1" ht="27.75" customHeight="1" x14ac:dyDescent="0.2">
      <c r="A4105" s="10"/>
    </row>
    <row r="4106" spans="1:1" ht="27.75" customHeight="1" x14ac:dyDescent="0.2">
      <c r="A4106" s="10"/>
    </row>
    <row r="4107" spans="1:1" ht="27.75" customHeight="1" x14ac:dyDescent="0.2">
      <c r="A4107" s="10"/>
    </row>
    <row r="4108" spans="1:1" ht="27.75" customHeight="1" x14ac:dyDescent="0.2">
      <c r="A4108" s="10"/>
    </row>
    <row r="4109" spans="1:1" ht="27.75" customHeight="1" x14ac:dyDescent="0.2">
      <c r="A4109" s="10"/>
    </row>
    <row r="4110" spans="1:1" ht="27.75" customHeight="1" x14ac:dyDescent="0.2">
      <c r="A4110" s="10"/>
    </row>
    <row r="4111" spans="1:1" ht="27.75" customHeight="1" x14ac:dyDescent="0.2">
      <c r="A4111" s="10"/>
    </row>
    <row r="4112" spans="1:1" ht="27.75" customHeight="1" x14ac:dyDescent="0.2">
      <c r="A4112" s="10"/>
    </row>
    <row r="4113" spans="1:1" ht="27.75" customHeight="1" x14ac:dyDescent="0.2">
      <c r="A4113" s="10"/>
    </row>
    <row r="4114" spans="1:1" ht="27.75" customHeight="1" x14ac:dyDescent="0.2">
      <c r="A4114" s="10"/>
    </row>
    <row r="4115" spans="1:1" ht="27.75" customHeight="1" x14ac:dyDescent="0.2">
      <c r="A4115" s="10"/>
    </row>
    <row r="4116" spans="1:1" ht="27.75" customHeight="1" x14ac:dyDescent="0.2">
      <c r="A4116" s="10"/>
    </row>
    <row r="4117" spans="1:1" ht="27.75" customHeight="1" x14ac:dyDescent="0.2">
      <c r="A4117" s="10"/>
    </row>
    <row r="4118" spans="1:1" ht="27.75" customHeight="1" x14ac:dyDescent="0.2">
      <c r="A4118" s="10"/>
    </row>
    <row r="4119" spans="1:1" ht="27.75" customHeight="1" x14ac:dyDescent="0.2">
      <c r="A4119" s="10"/>
    </row>
    <row r="4120" spans="1:1" ht="27.75" customHeight="1" x14ac:dyDescent="0.2">
      <c r="A4120" s="10"/>
    </row>
    <row r="4121" spans="1:1" ht="27.75" customHeight="1" x14ac:dyDescent="0.2">
      <c r="A4121" s="10"/>
    </row>
    <row r="4122" spans="1:1" ht="27.75" customHeight="1" x14ac:dyDescent="0.2">
      <c r="A4122" s="10"/>
    </row>
    <row r="4123" spans="1:1" ht="27.75" customHeight="1" x14ac:dyDescent="0.2">
      <c r="A4123" s="10"/>
    </row>
    <row r="4124" spans="1:1" ht="27.75" customHeight="1" x14ac:dyDescent="0.2">
      <c r="A4124" s="10"/>
    </row>
    <row r="4125" spans="1:1" ht="27.75" customHeight="1" x14ac:dyDescent="0.2">
      <c r="A4125" s="10"/>
    </row>
    <row r="4126" spans="1:1" ht="27.75" customHeight="1" x14ac:dyDescent="0.2">
      <c r="A4126" s="10"/>
    </row>
    <row r="4127" spans="1:1" ht="27.75" customHeight="1" x14ac:dyDescent="0.2">
      <c r="A4127" s="10"/>
    </row>
    <row r="4128" spans="1:1" ht="27.75" customHeight="1" x14ac:dyDescent="0.2">
      <c r="A4128" s="10"/>
    </row>
    <row r="4129" spans="1:1" ht="27.75" customHeight="1" x14ac:dyDescent="0.2">
      <c r="A4129" s="10"/>
    </row>
    <row r="4130" spans="1:1" ht="27.75" customHeight="1" x14ac:dyDescent="0.2">
      <c r="A4130" s="10"/>
    </row>
    <row r="4131" spans="1:1" ht="27.75" customHeight="1" x14ac:dyDescent="0.2">
      <c r="A4131" s="10"/>
    </row>
    <row r="4132" spans="1:1" ht="27.75" customHeight="1" x14ac:dyDescent="0.2">
      <c r="A4132" s="10"/>
    </row>
    <row r="4133" spans="1:1" ht="27.75" customHeight="1" x14ac:dyDescent="0.2">
      <c r="A4133" s="10"/>
    </row>
    <row r="4134" spans="1:1" ht="27.75" customHeight="1" x14ac:dyDescent="0.2">
      <c r="A4134" s="10"/>
    </row>
    <row r="4135" spans="1:1" ht="27.75" customHeight="1" x14ac:dyDescent="0.2">
      <c r="A4135" s="10"/>
    </row>
    <row r="4136" spans="1:1" ht="27.75" customHeight="1" x14ac:dyDescent="0.2">
      <c r="A4136" s="10"/>
    </row>
    <row r="4137" spans="1:1" ht="27.75" customHeight="1" x14ac:dyDescent="0.2">
      <c r="A4137" s="10"/>
    </row>
    <row r="4138" spans="1:1" ht="27.75" customHeight="1" x14ac:dyDescent="0.2">
      <c r="A4138" s="10"/>
    </row>
    <row r="4139" spans="1:1" ht="27.75" customHeight="1" x14ac:dyDescent="0.2">
      <c r="A4139" s="10"/>
    </row>
    <row r="4140" spans="1:1" ht="27.75" customHeight="1" x14ac:dyDescent="0.2">
      <c r="A4140" s="10"/>
    </row>
    <row r="4141" spans="1:1" ht="27.75" customHeight="1" x14ac:dyDescent="0.2">
      <c r="A4141" s="10"/>
    </row>
    <row r="4142" spans="1:1" ht="27.75" customHeight="1" x14ac:dyDescent="0.2">
      <c r="A4142" s="10"/>
    </row>
    <row r="4143" spans="1:1" ht="27.75" customHeight="1" x14ac:dyDescent="0.2">
      <c r="A4143" s="10"/>
    </row>
    <row r="4144" spans="1:1" ht="27.75" customHeight="1" x14ac:dyDescent="0.2">
      <c r="A4144" s="10"/>
    </row>
    <row r="4145" spans="1:1" ht="27.75" customHeight="1" x14ac:dyDescent="0.2">
      <c r="A4145" s="10"/>
    </row>
    <row r="4146" spans="1:1" ht="27.75" customHeight="1" x14ac:dyDescent="0.2">
      <c r="A4146" s="10"/>
    </row>
    <row r="4147" spans="1:1" ht="27.75" customHeight="1" x14ac:dyDescent="0.2">
      <c r="A4147" s="10"/>
    </row>
    <row r="4148" spans="1:1" ht="27.75" customHeight="1" x14ac:dyDescent="0.2">
      <c r="A4148" s="10"/>
    </row>
    <row r="4149" spans="1:1" ht="27.75" customHeight="1" x14ac:dyDescent="0.2">
      <c r="A4149" s="10"/>
    </row>
    <row r="4150" spans="1:1" ht="27.75" customHeight="1" x14ac:dyDescent="0.2">
      <c r="A4150" s="10"/>
    </row>
    <row r="4151" spans="1:1" ht="27.75" customHeight="1" x14ac:dyDescent="0.2">
      <c r="A4151" s="10"/>
    </row>
    <row r="4152" spans="1:1" ht="27.75" customHeight="1" x14ac:dyDescent="0.2">
      <c r="A4152" s="10"/>
    </row>
    <row r="4153" spans="1:1" ht="27.75" customHeight="1" x14ac:dyDescent="0.2">
      <c r="A4153" s="10"/>
    </row>
    <row r="4154" spans="1:1" ht="27.75" customHeight="1" x14ac:dyDescent="0.2">
      <c r="A4154" s="10"/>
    </row>
    <row r="4155" spans="1:1" ht="27.75" customHeight="1" x14ac:dyDescent="0.2">
      <c r="A4155" s="10"/>
    </row>
    <row r="4156" spans="1:1" ht="27.75" customHeight="1" x14ac:dyDescent="0.2">
      <c r="A4156" s="10"/>
    </row>
    <row r="4157" spans="1:1" ht="27.75" customHeight="1" x14ac:dyDescent="0.2">
      <c r="A4157" s="10"/>
    </row>
    <row r="4158" spans="1:1" ht="27.75" customHeight="1" x14ac:dyDescent="0.2">
      <c r="A4158" s="10"/>
    </row>
    <row r="4159" spans="1:1" ht="27.75" customHeight="1" x14ac:dyDescent="0.2">
      <c r="A4159" s="10"/>
    </row>
    <row r="4160" spans="1:1" ht="27.75" customHeight="1" x14ac:dyDescent="0.2">
      <c r="A4160" s="10"/>
    </row>
    <row r="4161" spans="1:1" ht="27.75" customHeight="1" x14ac:dyDescent="0.2">
      <c r="A4161" s="10"/>
    </row>
    <row r="4162" spans="1:1" ht="27.75" customHeight="1" x14ac:dyDescent="0.2">
      <c r="A4162" s="10"/>
    </row>
    <row r="4163" spans="1:1" ht="27.75" customHeight="1" x14ac:dyDescent="0.2">
      <c r="A4163" s="10"/>
    </row>
    <row r="4164" spans="1:1" ht="27.75" customHeight="1" x14ac:dyDescent="0.2">
      <c r="A4164" s="10"/>
    </row>
    <row r="4165" spans="1:1" ht="27.75" customHeight="1" x14ac:dyDescent="0.2">
      <c r="A4165" s="10"/>
    </row>
    <row r="4166" spans="1:1" ht="27.75" customHeight="1" x14ac:dyDescent="0.2">
      <c r="A4166" s="10"/>
    </row>
    <row r="4167" spans="1:1" ht="27.75" customHeight="1" x14ac:dyDescent="0.2">
      <c r="A4167" s="10"/>
    </row>
    <row r="4168" spans="1:1" ht="27.75" customHeight="1" x14ac:dyDescent="0.2">
      <c r="A4168" s="10"/>
    </row>
    <row r="4169" spans="1:1" ht="27.75" customHeight="1" x14ac:dyDescent="0.2">
      <c r="A4169" s="10"/>
    </row>
    <row r="4170" spans="1:1" ht="27.75" customHeight="1" x14ac:dyDescent="0.2">
      <c r="A4170" s="10"/>
    </row>
    <row r="4171" spans="1:1" ht="27.75" customHeight="1" x14ac:dyDescent="0.2">
      <c r="A4171" s="10"/>
    </row>
    <row r="4172" spans="1:1" ht="27.75" customHeight="1" x14ac:dyDescent="0.2">
      <c r="A4172" s="10"/>
    </row>
    <row r="4173" spans="1:1" ht="27.75" customHeight="1" x14ac:dyDescent="0.2">
      <c r="A4173" s="10"/>
    </row>
    <row r="4174" spans="1:1" ht="27.75" customHeight="1" x14ac:dyDescent="0.2">
      <c r="A4174" s="10"/>
    </row>
    <row r="4175" spans="1:1" ht="27.75" customHeight="1" x14ac:dyDescent="0.2">
      <c r="A4175" s="10"/>
    </row>
    <row r="4176" spans="1:1" ht="27.75" customHeight="1" x14ac:dyDescent="0.2">
      <c r="A4176" s="10"/>
    </row>
    <row r="4177" spans="1:1" ht="27.75" customHeight="1" x14ac:dyDescent="0.2">
      <c r="A4177" s="10"/>
    </row>
    <row r="4178" spans="1:1" ht="27.75" customHeight="1" x14ac:dyDescent="0.2">
      <c r="A4178" s="10"/>
    </row>
    <row r="4179" spans="1:1" ht="27.75" customHeight="1" x14ac:dyDescent="0.2">
      <c r="A4179" s="10"/>
    </row>
    <row r="4180" spans="1:1" ht="27.75" customHeight="1" x14ac:dyDescent="0.2">
      <c r="A4180" s="10"/>
    </row>
    <row r="4181" spans="1:1" ht="27.75" customHeight="1" x14ac:dyDescent="0.2">
      <c r="A4181" s="10"/>
    </row>
    <row r="4182" spans="1:1" ht="27.75" customHeight="1" x14ac:dyDescent="0.2">
      <c r="A4182" s="10"/>
    </row>
    <row r="4183" spans="1:1" ht="27.75" customHeight="1" x14ac:dyDescent="0.2">
      <c r="A4183" s="10"/>
    </row>
    <row r="4184" spans="1:1" ht="27.75" customHeight="1" x14ac:dyDescent="0.2">
      <c r="A4184" s="10"/>
    </row>
    <row r="4185" spans="1:1" ht="27.75" customHeight="1" x14ac:dyDescent="0.2">
      <c r="A4185" s="10"/>
    </row>
    <row r="4186" spans="1:1" ht="27.75" customHeight="1" x14ac:dyDescent="0.2">
      <c r="A4186" s="10"/>
    </row>
    <row r="4187" spans="1:1" ht="27.75" customHeight="1" x14ac:dyDescent="0.2">
      <c r="A4187" s="10"/>
    </row>
    <row r="4188" spans="1:1" ht="27.75" customHeight="1" x14ac:dyDescent="0.2">
      <c r="A4188" s="10"/>
    </row>
    <row r="4189" spans="1:1" ht="27.75" customHeight="1" x14ac:dyDescent="0.2">
      <c r="A4189" s="10"/>
    </row>
    <row r="4190" spans="1:1" ht="27.75" customHeight="1" x14ac:dyDescent="0.2">
      <c r="A4190" s="10"/>
    </row>
    <row r="4191" spans="1:1" ht="27.75" customHeight="1" x14ac:dyDescent="0.2">
      <c r="A4191" s="10"/>
    </row>
    <row r="4192" spans="1:1" ht="27.75" customHeight="1" x14ac:dyDescent="0.2">
      <c r="A4192" s="10"/>
    </row>
    <row r="4193" spans="1:1" ht="27.75" customHeight="1" x14ac:dyDescent="0.2">
      <c r="A4193" s="10"/>
    </row>
    <row r="4194" spans="1:1" ht="27.75" customHeight="1" x14ac:dyDescent="0.2">
      <c r="A4194" s="10"/>
    </row>
    <row r="4195" spans="1:1" ht="27.75" customHeight="1" x14ac:dyDescent="0.2">
      <c r="A4195" s="10"/>
    </row>
    <row r="4196" spans="1:1" ht="27.75" customHeight="1" x14ac:dyDescent="0.2">
      <c r="A4196" s="10"/>
    </row>
    <row r="4197" spans="1:1" ht="27.75" customHeight="1" x14ac:dyDescent="0.2">
      <c r="A4197" s="10"/>
    </row>
    <row r="4198" spans="1:1" ht="27.75" customHeight="1" x14ac:dyDescent="0.2">
      <c r="A4198" s="10"/>
    </row>
    <row r="4199" spans="1:1" ht="27.75" customHeight="1" x14ac:dyDescent="0.2">
      <c r="A4199" s="10"/>
    </row>
    <row r="4200" spans="1:1" ht="27.75" customHeight="1" x14ac:dyDescent="0.2">
      <c r="A4200" s="10"/>
    </row>
    <row r="4201" spans="1:1" ht="27.75" customHeight="1" x14ac:dyDescent="0.2">
      <c r="A4201" s="10"/>
    </row>
    <row r="4202" spans="1:1" ht="27.75" customHeight="1" x14ac:dyDescent="0.2">
      <c r="A4202" s="10"/>
    </row>
    <row r="4203" spans="1:1" ht="27.75" customHeight="1" x14ac:dyDescent="0.2">
      <c r="A4203" s="10"/>
    </row>
    <row r="4204" spans="1:1" ht="27.75" customHeight="1" x14ac:dyDescent="0.2">
      <c r="A4204" s="10"/>
    </row>
    <row r="4205" spans="1:1" ht="27.75" customHeight="1" x14ac:dyDescent="0.2">
      <c r="A4205" s="10"/>
    </row>
    <row r="4206" spans="1:1" ht="27.75" customHeight="1" x14ac:dyDescent="0.2">
      <c r="A4206" s="10"/>
    </row>
    <row r="4207" spans="1:1" ht="27.75" customHeight="1" x14ac:dyDescent="0.2">
      <c r="A4207" s="10"/>
    </row>
    <row r="4208" spans="1:1" ht="27.75" customHeight="1" x14ac:dyDescent="0.2">
      <c r="A4208" s="10"/>
    </row>
    <row r="4209" spans="1:1" ht="27.75" customHeight="1" x14ac:dyDescent="0.2">
      <c r="A4209" s="10"/>
    </row>
    <row r="4210" spans="1:1" ht="27.75" customHeight="1" x14ac:dyDescent="0.2">
      <c r="A4210" s="10"/>
    </row>
    <row r="4211" spans="1:1" ht="27.75" customHeight="1" x14ac:dyDescent="0.2">
      <c r="A4211" s="10"/>
    </row>
    <row r="4212" spans="1:1" ht="27.75" customHeight="1" x14ac:dyDescent="0.2">
      <c r="A4212" s="10"/>
    </row>
    <row r="4213" spans="1:1" ht="27.75" customHeight="1" x14ac:dyDescent="0.2">
      <c r="A4213" s="10"/>
    </row>
    <row r="4214" spans="1:1" ht="27.75" customHeight="1" x14ac:dyDescent="0.2">
      <c r="A4214" s="10"/>
    </row>
    <row r="4215" spans="1:1" ht="27.75" customHeight="1" x14ac:dyDescent="0.2">
      <c r="A4215" s="10"/>
    </row>
    <row r="4216" spans="1:1" ht="27.75" customHeight="1" x14ac:dyDescent="0.2">
      <c r="A4216" s="10"/>
    </row>
    <row r="4217" spans="1:1" ht="27.75" customHeight="1" x14ac:dyDescent="0.2">
      <c r="A4217" s="10"/>
    </row>
    <row r="4218" spans="1:1" ht="27.75" customHeight="1" x14ac:dyDescent="0.2">
      <c r="A4218" s="10"/>
    </row>
    <row r="4219" spans="1:1" ht="27.75" customHeight="1" x14ac:dyDescent="0.2">
      <c r="A4219" s="10"/>
    </row>
    <row r="4220" spans="1:1" ht="27.75" customHeight="1" x14ac:dyDescent="0.2">
      <c r="A4220" s="10"/>
    </row>
    <row r="4221" spans="1:1" ht="27.75" customHeight="1" x14ac:dyDescent="0.2">
      <c r="A4221" s="10"/>
    </row>
    <row r="4222" spans="1:1" ht="27.75" customHeight="1" x14ac:dyDescent="0.2">
      <c r="A4222" s="10"/>
    </row>
    <row r="4223" spans="1:1" ht="27.75" customHeight="1" x14ac:dyDescent="0.2">
      <c r="A4223" s="10"/>
    </row>
    <row r="4224" spans="1:1" ht="27.75" customHeight="1" x14ac:dyDescent="0.2">
      <c r="A4224" s="10"/>
    </row>
    <row r="4225" spans="1:1" ht="27.75" customHeight="1" x14ac:dyDescent="0.2">
      <c r="A4225" s="10"/>
    </row>
    <row r="4226" spans="1:1" ht="27.75" customHeight="1" x14ac:dyDescent="0.2">
      <c r="A4226" s="10"/>
    </row>
    <row r="4227" spans="1:1" ht="27.75" customHeight="1" x14ac:dyDescent="0.2">
      <c r="A4227" s="10"/>
    </row>
    <row r="4228" spans="1:1" ht="27.75" customHeight="1" x14ac:dyDescent="0.2">
      <c r="A4228" s="10"/>
    </row>
    <row r="4229" spans="1:1" ht="27.75" customHeight="1" x14ac:dyDescent="0.2">
      <c r="A4229" s="10"/>
    </row>
    <row r="4230" spans="1:1" ht="27.75" customHeight="1" x14ac:dyDescent="0.2">
      <c r="A4230" s="10"/>
    </row>
    <row r="4231" spans="1:1" ht="27.75" customHeight="1" x14ac:dyDescent="0.2">
      <c r="A4231" s="10"/>
    </row>
    <row r="4232" spans="1:1" ht="27.75" customHeight="1" x14ac:dyDescent="0.2">
      <c r="A4232" s="10"/>
    </row>
    <row r="4233" spans="1:1" ht="27.75" customHeight="1" x14ac:dyDescent="0.2">
      <c r="A4233" s="10"/>
    </row>
    <row r="4234" spans="1:1" ht="27.75" customHeight="1" x14ac:dyDescent="0.2">
      <c r="A4234" s="10"/>
    </row>
    <row r="4235" spans="1:1" ht="27.75" customHeight="1" x14ac:dyDescent="0.2">
      <c r="A4235" s="10"/>
    </row>
    <row r="4236" spans="1:1" ht="27.75" customHeight="1" x14ac:dyDescent="0.2">
      <c r="A4236" s="10"/>
    </row>
    <row r="4237" spans="1:1" ht="27.75" customHeight="1" x14ac:dyDescent="0.2">
      <c r="A4237" s="10"/>
    </row>
    <row r="4238" spans="1:1" ht="27.75" customHeight="1" x14ac:dyDescent="0.2">
      <c r="A4238" s="10"/>
    </row>
    <row r="4239" spans="1:1" ht="27.75" customHeight="1" x14ac:dyDescent="0.2">
      <c r="A4239" s="10"/>
    </row>
    <row r="4240" spans="1:1" ht="27.75" customHeight="1" x14ac:dyDescent="0.2">
      <c r="A4240" s="10"/>
    </row>
    <row r="4241" spans="1:1" ht="27.75" customHeight="1" x14ac:dyDescent="0.2">
      <c r="A4241" s="10"/>
    </row>
    <row r="4242" spans="1:1" ht="27.75" customHeight="1" x14ac:dyDescent="0.2">
      <c r="A4242" s="10"/>
    </row>
    <row r="4243" spans="1:1" ht="27.75" customHeight="1" x14ac:dyDescent="0.2">
      <c r="A4243" s="10"/>
    </row>
    <row r="4244" spans="1:1" ht="27.75" customHeight="1" x14ac:dyDescent="0.2">
      <c r="A4244" s="10"/>
    </row>
    <row r="4245" spans="1:1" ht="27.75" customHeight="1" x14ac:dyDescent="0.2">
      <c r="A4245" s="10"/>
    </row>
    <row r="4246" spans="1:1" ht="27.75" customHeight="1" x14ac:dyDescent="0.2">
      <c r="A4246" s="10"/>
    </row>
    <row r="4247" spans="1:1" ht="27.75" customHeight="1" x14ac:dyDescent="0.2">
      <c r="A4247" s="10"/>
    </row>
    <row r="4248" spans="1:1" ht="27.75" customHeight="1" x14ac:dyDescent="0.2">
      <c r="A4248" s="10"/>
    </row>
    <row r="4249" spans="1:1" ht="27.75" customHeight="1" x14ac:dyDescent="0.2">
      <c r="A4249" s="10"/>
    </row>
    <row r="4250" spans="1:1" ht="27.75" customHeight="1" x14ac:dyDescent="0.2">
      <c r="A4250" s="10"/>
    </row>
    <row r="4251" spans="1:1" ht="27.75" customHeight="1" x14ac:dyDescent="0.2">
      <c r="A4251" s="10"/>
    </row>
    <row r="4252" spans="1:1" ht="27.75" customHeight="1" x14ac:dyDescent="0.2">
      <c r="A4252" s="10"/>
    </row>
    <row r="4253" spans="1:1" ht="27.75" customHeight="1" x14ac:dyDescent="0.2">
      <c r="A4253" s="10"/>
    </row>
    <row r="4254" spans="1:1" ht="27.75" customHeight="1" x14ac:dyDescent="0.2">
      <c r="A4254" s="10"/>
    </row>
    <row r="4255" spans="1:1" ht="27.75" customHeight="1" x14ac:dyDescent="0.2">
      <c r="A4255" s="10"/>
    </row>
    <row r="4256" spans="1:1" ht="27.75" customHeight="1" x14ac:dyDescent="0.2">
      <c r="A4256" s="10"/>
    </row>
    <row r="4257" spans="1:1" ht="27.75" customHeight="1" x14ac:dyDescent="0.2">
      <c r="A4257" s="10"/>
    </row>
    <row r="4258" spans="1:1" ht="27.75" customHeight="1" x14ac:dyDescent="0.2">
      <c r="A4258" s="10"/>
    </row>
    <row r="4259" spans="1:1" ht="27.75" customHeight="1" x14ac:dyDescent="0.2">
      <c r="A4259" s="10"/>
    </row>
    <row r="4260" spans="1:1" ht="27.75" customHeight="1" x14ac:dyDescent="0.2">
      <c r="A4260" s="10"/>
    </row>
    <row r="4261" spans="1:1" ht="27.75" customHeight="1" x14ac:dyDescent="0.2">
      <c r="A4261" s="10"/>
    </row>
    <row r="4262" spans="1:1" ht="27.75" customHeight="1" x14ac:dyDescent="0.2">
      <c r="A4262" s="10"/>
    </row>
    <row r="4263" spans="1:1" ht="27.75" customHeight="1" x14ac:dyDescent="0.2">
      <c r="A4263" s="10"/>
    </row>
    <row r="4264" spans="1:1" ht="27.75" customHeight="1" x14ac:dyDescent="0.2">
      <c r="A4264" s="10"/>
    </row>
    <row r="4265" spans="1:1" ht="27.75" customHeight="1" x14ac:dyDescent="0.2">
      <c r="A4265" s="10"/>
    </row>
    <row r="4266" spans="1:1" ht="27.75" customHeight="1" x14ac:dyDescent="0.2">
      <c r="A4266" s="10"/>
    </row>
    <row r="4267" spans="1:1" ht="27.75" customHeight="1" x14ac:dyDescent="0.2">
      <c r="A4267" s="10"/>
    </row>
    <row r="4268" spans="1:1" ht="27.75" customHeight="1" x14ac:dyDescent="0.2">
      <c r="A4268" s="10"/>
    </row>
    <row r="4269" spans="1:1" ht="27.75" customHeight="1" x14ac:dyDescent="0.2">
      <c r="A4269" s="10"/>
    </row>
    <row r="4270" spans="1:1" ht="27.75" customHeight="1" x14ac:dyDescent="0.2">
      <c r="A4270" s="10"/>
    </row>
    <row r="4271" spans="1:1" ht="27.75" customHeight="1" x14ac:dyDescent="0.2">
      <c r="A4271" s="10"/>
    </row>
    <row r="4272" spans="1:1" ht="27.75" customHeight="1" x14ac:dyDescent="0.2">
      <c r="A4272" s="10"/>
    </row>
    <row r="4273" spans="1:1" ht="27.75" customHeight="1" x14ac:dyDescent="0.2">
      <c r="A4273" s="10"/>
    </row>
    <row r="4274" spans="1:1" ht="27.75" customHeight="1" x14ac:dyDescent="0.2">
      <c r="A4274" s="10"/>
    </row>
    <row r="4275" spans="1:1" ht="27.75" customHeight="1" x14ac:dyDescent="0.2">
      <c r="A4275" s="10"/>
    </row>
    <row r="4276" spans="1:1" ht="27.75" customHeight="1" x14ac:dyDescent="0.2">
      <c r="A4276" s="10"/>
    </row>
    <row r="4277" spans="1:1" ht="27.75" customHeight="1" x14ac:dyDescent="0.2">
      <c r="A4277" s="10"/>
    </row>
    <row r="4278" spans="1:1" ht="27.75" customHeight="1" x14ac:dyDescent="0.2">
      <c r="A4278" s="10"/>
    </row>
    <row r="4279" spans="1:1" ht="27.75" customHeight="1" x14ac:dyDescent="0.2">
      <c r="A4279" s="10"/>
    </row>
    <row r="4280" spans="1:1" ht="27.75" customHeight="1" x14ac:dyDescent="0.2">
      <c r="A4280" s="10"/>
    </row>
    <row r="4281" spans="1:1" ht="27.75" customHeight="1" x14ac:dyDescent="0.2">
      <c r="A4281" s="10"/>
    </row>
    <row r="4282" spans="1:1" ht="27.75" customHeight="1" x14ac:dyDescent="0.2">
      <c r="A4282" s="10"/>
    </row>
    <row r="4283" spans="1:1" ht="27.75" customHeight="1" x14ac:dyDescent="0.2">
      <c r="A4283" s="10"/>
    </row>
    <row r="4284" spans="1:1" ht="27.75" customHeight="1" x14ac:dyDescent="0.2">
      <c r="A4284" s="10"/>
    </row>
    <row r="4285" spans="1:1" ht="27.75" customHeight="1" x14ac:dyDescent="0.2">
      <c r="A4285" s="10"/>
    </row>
    <row r="4286" spans="1:1" ht="27.75" customHeight="1" x14ac:dyDescent="0.2">
      <c r="A4286" s="10"/>
    </row>
    <row r="4287" spans="1:1" ht="27.75" customHeight="1" x14ac:dyDescent="0.2">
      <c r="A4287" s="10"/>
    </row>
    <row r="4288" spans="1:1" ht="27.75" customHeight="1" x14ac:dyDescent="0.2">
      <c r="A4288" s="10"/>
    </row>
    <row r="4289" spans="1:1" ht="27.75" customHeight="1" x14ac:dyDescent="0.2">
      <c r="A4289" s="10"/>
    </row>
    <row r="4290" spans="1:1" ht="27.75" customHeight="1" x14ac:dyDescent="0.2">
      <c r="A4290" s="10"/>
    </row>
    <row r="4291" spans="1:1" ht="27.75" customHeight="1" x14ac:dyDescent="0.2">
      <c r="A4291" s="10"/>
    </row>
    <row r="4292" spans="1:1" ht="27.75" customHeight="1" x14ac:dyDescent="0.2">
      <c r="A4292" s="10"/>
    </row>
    <row r="4293" spans="1:1" ht="27.75" customHeight="1" x14ac:dyDescent="0.2">
      <c r="A4293" s="10"/>
    </row>
    <row r="4294" spans="1:1" ht="27.75" customHeight="1" x14ac:dyDescent="0.2">
      <c r="A4294" s="10"/>
    </row>
    <row r="4295" spans="1:1" ht="27.75" customHeight="1" x14ac:dyDescent="0.2">
      <c r="A4295" s="10"/>
    </row>
    <row r="4296" spans="1:1" ht="27.75" customHeight="1" x14ac:dyDescent="0.2">
      <c r="A4296" s="10"/>
    </row>
    <row r="4297" spans="1:1" ht="27.75" customHeight="1" x14ac:dyDescent="0.2">
      <c r="A4297" s="10"/>
    </row>
    <row r="4298" spans="1:1" ht="27.75" customHeight="1" x14ac:dyDescent="0.2">
      <c r="A4298" s="10"/>
    </row>
    <row r="4299" spans="1:1" ht="27.75" customHeight="1" x14ac:dyDescent="0.2">
      <c r="A4299" s="10"/>
    </row>
    <row r="4300" spans="1:1" ht="27.75" customHeight="1" x14ac:dyDescent="0.2">
      <c r="A4300" s="10"/>
    </row>
    <row r="4301" spans="1:1" ht="27.75" customHeight="1" x14ac:dyDescent="0.2">
      <c r="A4301" s="10"/>
    </row>
    <row r="4302" spans="1:1" ht="27.75" customHeight="1" x14ac:dyDescent="0.2">
      <c r="A4302" s="10"/>
    </row>
    <row r="4303" spans="1:1" ht="27.75" customHeight="1" x14ac:dyDescent="0.2">
      <c r="A4303" s="10"/>
    </row>
    <row r="4304" spans="1:1" ht="27.75" customHeight="1" x14ac:dyDescent="0.2">
      <c r="A4304" s="10"/>
    </row>
    <row r="4305" spans="1:1" ht="27.75" customHeight="1" x14ac:dyDescent="0.2">
      <c r="A4305" s="10"/>
    </row>
    <row r="4306" spans="1:1" ht="27.75" customHeight="1" x14ac:dyDescent="0.2">
      <c r="A4306" s="10"/>
    </row>
    <row r="4307" spans="1:1" ht="27.75" customHeight="1" x14ac:dyDescent="0.2">
      <c r="A4307" s="10"/>
    </row>
    <row r="4308" spans="1:1" ht="27.75" customHeight="1" x14ac:dyDescent="0.2">
      <c r="A4308" s="10"/>
    </row>
    <row r="4309" spans="1:1" ht="27.75" customHeight="1" x14ac:dyDescent="0.2">
      <c r="A4309" s="10"/>
    </row>
    <row r="4310" spans="1:1" ht="27.75" customHeight="1" x14ac:dyDescent="0.2">
      <c r="A4310" s="10"/>
    </row>
    <row r="4311" spans="1:1" ht="27.75" customHeight="1" x14ac:dyDescent="0.2">
      <c r="A4311" s="10"/>
    </row>
    <row r="4312" spans="1:1" ht="27.75" customHeight="1" x14ac:dyDescent="0.2">
      <c r="A4312" s="10"/>
    </row>
    <row r="4313" spans="1:1" ht="27.75" customHeight="1" x14ac:dyDescent="0.2">
      <c r="A4313" s="10"/>
    </row>
    <row r="4314" spans="1:1" ht="27.75" customHeight="1" x14ac:dyDescent="0.2">
      <c r="A4314" s="10"/>
    </row>
    <row r="4315" spans="1:1" ht="27.75" customHeight="1" x14ac:dyDescent="0.2">
      <c r="A4315" s="10"/>
    </row>
    <row r="4316" spans="1:1" ht="27.75" customHeight="1" x14ac:dyDescent="0.2">
      <c r="A4316" s="10"/>
    </row>
    <row r="4317" spans="1:1" ht="27.75" customHeight="1" x14ac:dyDescent="0.2">
      <c r="A4317" s="10"/>
    </row>
    <row r="4318" spans="1:1" ht="27.75" customHeight="1" x14ac:dyDescent="0.2">
      <c r="A4318" s="10"/>
    </row>
    <row r="4319" spans="1:1" ht="27.75" customHeight="1" x14ac:dyDescent="0.2">
      <c r="A4319" s="10"/>
    </row>
    <row r="4320" spans="1:1" ht="27.75" customHeight="1" x14ac:dyDescent="0.2">
      <c r="A4320" s="10"/>
    </row>
    <row r="4321" spans="1:1" ht="27.75" customHeight="1" x14ac:dyDescent="0.2">
      <c r="A4321" s="10"/>
    </row>
    <row r="4322" spans="1:1" ht="27.75" customHeight="1" x14ac:dyDescent="0.2">
      <c r="A4322" s="10"/>
    </row>
    <row r="4323" spans="1:1" ht="27.75" customHeight="1" x14ac:dyDescent="0.2">
      <c r="A4323" s="10"/>
    </row>
    <row r="4324" spans="1:1" ht="27.75" customHeight="1" x14ac:dyDescent="0.2">
      <c r="A4324" s="10"/>
    </row>
    <row r="4325" spans="1:1" ht="27.75" customHeight="1" x14ac:dyDescent="0.2">
      <c r="A4325" s="10"/>
    </row>
    <row r="4326" spans="1:1" ht="27.75" customHeight="1" x14ac:dyDescent="0.2">
      <c r="A4326" s="10"/>
    </row>
    <row r="4327" spans="1:1" ht="27.75" customHeight="1" x14ac:dyDescent="0.2">
      <c r="A4327" s="10"/>
    </row>
    <row r="4328" spans="1:1" ht="27.75" customHeight="1" x14ac:dyDescent="0.2">
      <c r="A4328" s="10"/>
    </row>
    <row r="4329" spans="1:1" ht="27.75" customHeight="1" x14ac:dyDescent="0.2">
      <c r="A4329" s="10"/>
    </row>
    <row r="4330" spans="1:1" ht="27.75" customHeight="1" x14ac:dyDescent="0.2">
      <c r="A4330" s="10"/>
    </row>
    <row r="4331" spans="1:1" ht="27.75" customHeight="1" x14ac:dyDescent="0.2">
      <c r="A4331" s="10"/>
    </row>
    <row r="4332" spans="1:1" ht="27.75" customHeight="1" x14ac:dyDescent="0.2">
      <c r="A4332" s="10"/>
    </row>
    <row r="4333" spans="1:1" ht="27.75" customHeight="1" x14ac:dyDescent="0.2">
      <c r="A4333" s="10"/>
    </row>
    <row r="4334" spans="1:1" ht="27.75" customHeight="1" x14ac:dyDescent="0.2">
      <c r="A4334" s="10"/>
    </row>
    <row r="4335" spans="1:1" ht="27.75" customHeight="1" x14ac:dyDescent="0.2">
      <c r="A4335" s="10"/>
    </row>
    <row r="4336" spans="1:1" ht="27.75" customHeight="1" x14ac:dyDescent="0.2">
      <c r="A4336" s="10"/>
    </row>
    <row r="4337" spans="1:1" ht="27.75" customHeight="1" x14ac:dyDescent="0.2">
      <c r="A4337" s="10"/>
    </row>
    <row r="4338" spans="1:1" ht="27.75" customHeight="1" x14ac:dyDescent="0.2">
      <c r="A4338" s="10"/>
    </row>
    <row r="4339" spans="1:1" ht="27.75" customHeight="1" x14ac:dyDescent="0.2">
      <c r="A4339" s="10"/>
    </row>
    <row r="4340" spans="1:1" ht="27.75" customHeight="1" x14ac:dyDescent="0.2">
      <c r="A4340" s="10"/>
    </row>
    <row r="4341" spans="1:1" ht="27.75" customHeight="1" x14ac:dyDescent="0.2">
      <c r="A4341" s="10"/>
    </row>
    <row r="4342" spans="1:1" ht="27.75" customHeight="1" x14ac:dyDescent="0.2">
      <c r="A4342" s="10"/>
    </row>
    <row r="4343" spans="1:1" ht="27.75" customHeight="1" x14ac:dyDescent="0.2">
      <c r="A4343" s="10"/>
    </row>
    <row r="4344" spans="1:1" ht="27.75" customHeight="1" x14ac:dyDescent="0.2">
      <c r="A4344" s="10"/>
    </row>
    <row r="4345" spans="1:1" ht="27.75" customHeight="1" x14ac:dyDescent="0.2">
      <c r="A4345" s="10"/>
    </row>
    <row r="4346" spans="1:1" ht="27.75" customHeight="1" x14ac:dyDescent="0.2">
      <c r="A4346" s="10"/>
    </row>
    <row r="4347" spans="1:1" ht="27.75" customHeight="1" x14ac:dyDescent="0.2">
      <c r="A4347" s="10"/>
    </row>
    <row r="4348" spans="1:1" ht="27.75" customHeight="1" x14ac:dyDescent="0.2">
      <c r="A4348" s="10"/>
    </row>
    <row r="4349" spans="1:1" ht="27.75" customHeight="1" x14ac:dyDescent="0.2">
      <c r="A4349" s="10"/>
    </row>
    <row r="4350" spans="1:1" ht="27.75" customHeight="1" x14ac:dyDescent="0.2">
      <c r="A4350" s="10"/>
    </row>
    <row r="4351" spans="1:1" ht="27.75" customHeight="1" x14ac:dyDescent="0.2">
      <c r="A4351" s="10"/>
    </row>
    <row r="4352" spans="1:1" ht="27.75" customHeight="1" x14ac:dyDescent="0.2">
      <c r="A4352" s="10"/>
    </row>
    <row r="4353" spans="1:1" ht="27.75" customHeight="1" x14ac:dyDescent="0.2">
      <c r="A4353" s="10"/>
    </row>
    <row r="4354" spans="1:1" ht="27.75" customHeight="1" x14ac:dyDescent="0.2">
      <c r="A4354" s="10"/>
    </row>
    <row r="4355" spans="1:1" ht="27.75" customHeight="1" x14ac:dyDescent="0.2">
      <c r="A4355" s="10"/>
    </row>
    <row r="4356" spans="1:1" ht="27.75" customHeight="1" x14ac:dyDescent="0.2">
      <c r="A4356" s="10"/>
    </row>
    <row r="4357" spans="1:1" ht="27.75" customHeight="1" x14ac:dyDescent="0.2">
      <c r="A4357" s="10"/>
    </row>
    <row r="4358" spans="1:1" ht="27.75" customHeight="1" x14ac:dyDescent="0.2">
      <c r="A4358" s="10"/>
    </row>
    <row r="4359" spans="1:1" ht="27.75" customHeight="1" x14ac:dyDescent="0.2">
      <c r="A4359" s="10"/>
    </row>
    <row r="4360" spans="1:1" ht="27.75" customHeight="1" x14ac:dyDescent="0.2">
      <c r="A4360" s="10"/>
    </row>
    <row r="4361" spans="1:1" ht="27.75" customHeight="1" x14ac:dyDescent="0.2">
      <c r="A4361" s="10"/>
    </row>
    <row r="4362" spans="1:1" ht="27.75" customHeight="1" x14ac:dyDescent="0.2">
      <c r="A4362" s="10"/>
    </row>
    <row r="4363" spans="1:1" ht="27.75" customHeight="1" x14ac:dyDescent="0.2">
      <c r="A4363" s="10"/>
    </row>
    <row r="4364" spans="1:1" ht="27.75" customHeight="1" x14ac:dyDescent="0.2">
      <c r="A4364" s="10"/>
    </row>
    <row r="4365" spans="1:1" ht="27.75" customHeight="1" x14ac:dyDescent="0.2">
      <c r="A4365" s="10"/>
    </row>
    <row r="4366" spans="1:1" ht="27.75" customHeight="1" x14ac:dyDescent="0.2">
      <c r="A4366" s="10"/>
    </row>
    <row r="4367" spans="1:1" ht="27.75" customHeight="1" x14ac:dyDescent="0.2">
      <c r="A4367" s="10"/>
    </row>
    <row r="4368" spans="1:1" ht="27.75" customHeight="1" x14ac:dyDescent="0.2">
      <c r="A4368" s="10"/>
    </row>
    <row r="4369" spans="1:1" ht="27.75" customHeight="1" x14ac:dyDescent="0.2">
      <c r="A4369" s="10"/>
    </row>
    <row r="4370" spans="1:1" ht="27.75" customHeight="1" x14ac:dyDescent="0.2">
      <c r="A4370" s="10"/>
    </row>
    <row r="4371" spans="1:1" ht="27.75" customHeight="1" x14ac:dyDescent="0.2">
      <c r="A4371" s="10"/>
    </row>
    <row r="4372" spans="1:1" ht="27.75" customHeight="1" x14ac:dyDescent="0.2">
      <c r="A4372" s="10"/>
    </row>
    <row r="4373" spans="1:1" ht="27.75" customHeight="1" x14ac:dyDescent="0.2">
      <c r="A4373" s="10"/>
    </row>
    <row r="4374" spans="1:1" ht="27.75" customHeight="1" x14ac:dyDescent="0.2">
      <c r="A4374" s="10"/>
    </row>
    <row r="4375" spans="1:1" ht="27.75" customHeight="1" x14ac:dyDescent="0.2">
      <c r="A4375" s="10"/>
    </row>
    <row r="4376" spans="1:1" ht="27.75" customHeight="1" x14ac:dyDescent="0.2">
      <c r="A4376" s="10"/>
    </row>
    <row r="4377" spans="1:1" ht="27.75" customHeight="1" x14ac:dyDescent="0.2">
      <c r="A4377" s="10"/>
    </row>
    <row r="4378" spans="1:1" ht="27.75" customHeight="1" x14ac:dyDescent="0.2">
      <c r="A4378" s="10"/>
    </row>
    <row r="4379" spans="1:1" ht="27.75" customHeight="1" x14ac:dyDescent="0.2">
      <c r="A4379" s="10"/>
    </row>
    <row r="4380" spans="1:1" ht="27.75" customHeight="1" x14ac:dyDescent="0.2">
      <c r="A4380" s="10"/>
    </row>
    <row r="4381" spans="1:1" ht="27.75" customHeight="1" x14ac:dyDescent="0.2">
      <c r="A4381" s="10"/>
    </row>
    <row r="4382" spans="1:1" ht="27.75" customHeight="1" x14ac:dyDescent="0.2">
      <c r="A4382" s="10"/>
    </row>
    <row r="4383" spans="1:1" ht="27.75" customHeight="1" x14ac:dyDescent="0.2">
      <c r="A4383" s="10"/>
    </row>
    <row r="4384" spans="1:1" ht="27.75" customHeight="1" x14ac:dyDescent="0.2">
      <c r="A4384" s="10"/>
    </row>
    <row r="4385" spans="1:1" ht="27.75" customHeight="1" x14ac:dyDescent="0.2">
      <c r="A4385" s="10"/>
    </row>
    <row r="4386" spans="1:1" ht="27.75" customHeight="1" x14ac:dyDescent="0.2">
      <c r="A4386" s="10"/>
    </row>
    <row r="4387" spans="1:1" ht="27.75" customHeight="1" x14ac:dyDescent="0.2">
      <c r="A4387" s="10"/>
    </row>
    <row r="4388" spans="1:1" ht="27.75" customHeight="1" x14ac:dyDescent="0.2">
      <c r="A4388" s="10"/>
    </row>
    <row r="4389" spans="1:1" ht="27.75" customHeight="1" x14ac:dyDescent="0.2">
      <c r="A4389" s="10"/>
    </row>
    <row r="4390" spans="1:1" ht="27.75" customHeight="1" x14ac:dyDescent="0.2">
      <c r="A4390" s="10"/>
    </row>
    <row r="4391" spans="1:1" ht="27.75" customHeight="1" x14ac:dyDescent="0.2">
      <c r="A4391" s="10"/>
    </row>
    <row r="4392" spans="1:1" ht="27.75" customHeight="1" x14ac:dyDescent="0.2">
      <c r="A4392" s="10"/>
    </row>
    <row r="4393" spans="1:1" ht="27.75" customHeight="1" x14ac:dyDescent="0.2">
      <c r="A4393" s="10"/>
    </row>
    <row r="4394" spans="1:1" ht="27.75" customHeight="1" x14ac:dyDescent="0.2">
      <c r="A4394" s="10"/>
    </row>
    <row r="4395" spans="1:1" ht="27.75" customHeight="1" x14ac:dyDescent="0.2">
      <c r="A4395" s="10"/>
    </row>
    <row r="4396" spans="1:1" ht="27.75" customHeight="1" x14ac:dyDescent="0.2">
      <c r="A4396" s="10"/>
    </row>
    <row r="4397" spans="1:1" ht="27.75" customHeight="1" x14ac:dyDescent="0.2">
      <c r="A4397" s="10"/>
    </row>
    <row r="4398" spans="1:1" ht="27.75" customHeight="1" x14ac:dyDescent="0.2">
      <c r="A4398" s="10"/>
    </row>
    <row r="4399" spans="1:1" ht="27.75" customHeight="1" x14ac:dyDescent="0.2">
      <c r="A4399" s="10"/>
    </row>
    <row r="4400" spans="1:1" ht="27.75" customHeight="1" x14ac:dyDescent="0.2">
      <c r="A4400" s="10"/>
    </row>
    <row r="4401" spans="1:1" ht="27.75" customHeight="1" x14ac:dyDescent="0.2">
      <c r="A4401" s="10"/>
    </row>
    <row r="4402" spans="1:1" ht="27.75" customHeight="1" x14ac:dyDescent="0.2">
      <c r="A4402" s="10"/>
    </row>
    <row r="4403" spans="1:1" ht="27.75" customHeight="1" x14ac:dyDescent="0.2">
      <c r="A4403" s="10"/>
    </row>
    <row r="4404" spans="1:1" ht="27.75" customHeight="1" x14ac:dyDescent="0.2">
      <c r="A4404" s="10"/>
    </row>
    <row r="4405" spans="1:1" ht="27.75" customHeight="1" x14ac:dyDescent="0.2">
      <c r="A4405" s="10"/>
    </row>
    <row r="4406" spans="1:1" ht="27.75" customHeight="1" x14ac:dyDescent="0.2">
      <c r="A4406" s="10"/>
    </row>
    <row r="4407" spans="1:1" ht="27.75" customHeight="1" x14ac:dyDescent="0.2">
      <c r="A4407" s="10"/>
    </row>
    <row r="4408" spans="1:1" ht="27.75" customHeight="1" x14ac:dyDescent="0.2">
      <c r="A4408" s="10"/>
    </row>
    <row r="4409" spans="1:1" ht="27.75" customHeight="1" x14ac:dyDescent="0.2">
      <c r="A4409" s="10"/>
    </row>
    <row r="4410" spans="1:1" ht="27.75" customHeight="1" x14ac:dyDescent="0.2">
      <c r="A4410" s="10"/>
    </row>
    <row r="4411" spans="1:1" ht="27.75" customHeight="1" x14ac:dyDescent="0.2">
      <c r="A4411" s="10"/>
    </row>
    <row r="4412" spans="1:1" ht="27.75" customHeight="1" x14ac:dyDescent="0.2">
      <c r="A4412" s="10"/>
    </row>
    <row r="4413" spans="1:1" ht="27.75" customHeight="1" x14ac:dyDescent="0.2">
      <c r="A4413" s="10"/>
    </row>
    <row r="4414" spans="1:1" ht="27.75" customHeight="1" x14ac:dyDescent="0.2">
      <c r="A4414" s="10"/>
    </row>
    <row r="4415" spans="1:1" ht="27.75" customHeight="1" x14ac:dyDescent="0.2">
      <c r="A4415" s="10"/>
    </row>
    <row r="4416" spans="1:1" ht="27.75" customHeight="1" x14ac:dyDescent="0.2">
      <c r="A4416" s="10"/>
    </row>
    <row r="4417" spans="1:1" ht="27.75" customHeight="1" x14ac:dyDescent="0.2">
      <c r="A4417" s="10"/>
    </row>
    <row r="4418" spans="1:1" ht="27.75" customHeight="1" x14ac:dyDescent="0.2">
      <c r="A4418" s="10"/>
    </row>
    <row r="4419" spans="1:1" ht="27.75" customHeight="1" x14ac:dyDescent="0.2">
      <c r="A4419" s="10"/>
    </row>
    <row r="4420" spans="1:1" ht="27.75" customHeight="1" x14ac:dyDescent="0.2">
      <c r="A4420" s="10"/>
    </row>
    <row r="4421" spans="1:1" ht="27.75" customHeight="1" x14ac:dyDescent="0.2">
      <c r="A4421" s="10"/>
    </row>
    <row r="4422" spans="1:1" ht="27.75" customHeight="1" x14ac:dyDescent="0.2">
      <c r="A4422" s="10"/>
    </row>
    <row r="4423" spans="1:1" ht="27.75" customHeight="1" x14ac:dyDescent="0.2">
      <c r="A4423" s="10"/>
    </row>
    <row r="4424" spans="1:1" ht="27.75" customHeight="1" x14ac:dyDescent="0.2">
      <c r="A4424" s="10"/>
    </row>
    <row r="4425" spans="1:1" ht="27.75" customHeight="1" x14ac:dyDescent="0.2">
      <c r="A4425" s="10"/>
    </row>
    <row r="4426" spans="1:1" ht="27.75" customHeight="1" x14ac:dyDescent="0.2">
      <c r="A4426" s="10"/>
    </row>
    <row r="4427" spans="1:1" ht="27.75" customHeight="1" x14ac:dyDescent="0.2">
      <c r="A4427" s="10"/>
    </row>
    <row r="4428" spans="1:1" ht="27.75" customHeight="1" x14ac:dyDescent="0.2">
      <c r="A4428" s="10"/>
    </row>
    <row r="4429" spans="1:1" ht="27.75" customHeight="1" x14ac:dyDescent="0.2">
      <c r="A4429" s="10"/>
    </row>
    <row r="4430" spans="1:1" ht="27.75" customHeight="1" x14ac:dyDescent="0.2">
      <c r="A4430" s="10"/>
    </row>
    <row r="4431" spans="1:1" ht="27.75" customHeight="1" x14ac:dyDescent="0.2">
      <c r="A4431" s="10"/>
    </row>
    <row r="4432" spans="1:1" ht="27.75" customHeight="1" x14ac:dyDescent="0.2">
      <c r="A4432" s="10"/>
    </row>
    <row r="4433" spans="1:1" ht="27.75" customHeight="1" x14ac:dyDescent="0.2">
      <c r="A4433" s="10"/>
    </row>
    <row r="4434" spans="1:1" ht="27.75" customHeight="1" x14ac:dyDescent="0.2">
      <c r="A4434" s="10"/>
    </row>
    <row r="4435" spans="1:1" ht="27.75" customHeight="1" x14ac:dyDescent="0.2">
      <c r="A4435" s="10"/>
    </row>
    <row r="4436" spans="1:1" ht="27.75" customHeight="1" x14ac:dyDescent="0.2">
      <c r="A4436" s="10"/>
    </row>
    <row r="4437" spans="1:1" ht="27.75" customHeight="1" x14ac:dyDescent="0.2">
      <c r="A4437" s="10"/>
    </row>
    <row r="4438" spans="1:1" ht="27.75" customHeight="1" x14ac:dyDescent="0.2">
      <c r="A4438" s="10"/>
    </row>
    <row r="4439" spans="1:1" ht="27.75" customHeight="1" x14ac:dyDescent="0.2">
      <c r="A4439" s="10"/>
    </row>
    <row r="4440" spans="1:1" ht="27.75" customHeight="1" x14ac:dyDescent="0.2">
      <c r="A4440" s="10"/>
    </row>
    <row r="4441" spans="1:1" ht="27.75" customHeight="1" x14ac:dyDescent="0.2">
      <c r="A4441" s="10"/>
    </row>
    <row r="4442" spans="1:1" ht="27.75" customHeight="1" x14ac:dyDescent="0.2">
      <c r="A4442" s="10"/>
    </row>
    <row r="4443" spans="1:1" ht="27.75" customHeight="1" x14ac:dyDescent="0.2">
      <c r="A4443" s="10"/>
    </row>
    <row r="4444" spans="1:1" ht="27.75" customHeight="1" x14ac:dyDescent="0.2">
      <c r="A4444" s="10"/>
    </row>
    <row r="4445" spans="1:1" ht="27.75" customHeight="1" x14ac:dyDescent="0.2">
      <c r="A4445" s="10"/>
    </row>
    <row r="4446" spans="1:1" ht="27.75" customHeight="1" x14ac:dyDescent="0.2">
      <c r="A4446" s="10"/>
    </row>
    <row r="4447" spans="1:1" ht="27.75" customHeight="1" x14ac:dyDescent="0.2">
      <c r="A4447" s="10"/>
    </row>
    <row r="4448" spans="1:1" ht="27.75" customHeight="1" x14ac:dyDescent="0.2">
      <c r="A4448" s="10"/>
    </row>
    <row r="4449" spans="1:1" ht="27.75" customHeight="1" x14ac:dyDescent="0.2">
      <c r="A4449" s="10"/>
    </row>
    <row r="4450" spans="1:1" ht="27.75" customHeight="1" x14ac:dyDescent="0.2">
      <c r="A4450" s="10"/>
    </row>
    <row r="4451" spans="1:1" ht="27.75" customHeight="1" x14ac:dyDescent="0.2">
      <c r="A4451" s="10"/>
    </row>
    <row r="4452" spans="1:1" ht="27.75" customHeight="1" x14ac:dyDescent="0.2">
      <c r="A4452" s="10"/>
    </row>
    <row r="4453" spans="1:1" ht="27.75" customHeight="1" x14ac:dyDescent="0.2">
      <c r="A4453" s="10"/>
    </row>
    <row r="4454" spans="1:1" ht="27.75" customHeight="1" x14ac:dyDescent="0.2">
      <c r="A4454" s="10"/>
    </row>
    <row r="4455" spans="1:1" ht="27.75" customHeight="1" x14ac:dyDescent="0.2">
      <c r="A4455" s="10"/>
    </row>
    <row r="4456" spans="1:1" ht="27.75" customHeight="1" x14ac:dyDescent="0.2">
      <c r="A4456" s="10"/>
    </row>
    <row r="4457" spans="1:1" ht="27.75" customHeight="1" x14ac:dyDescent="0.2">
      <c r="A4457" s="10"/>
    </row>
    <row r="4458" spans="1:1" ht="27.75" customHeight="1" x14ac:dyDescent="0.2">
      <c r="A4458" s="10"/>
    </row>
    <row r="4459" spans="1:1" ht="27.75" customHeight="1" x14ac:dyDescent="0.2">
      <c r="A4459" s="10"/>
    </row>
    <row r="4460" spans="1:1" ht="27.75" customHeight="1" x14ac:dyDescent="0.2">
      <c r="A4460" s="10"/>
    </row>
    <row r="4461" spans="1:1" ht="27.75" customHeight="1" x14ac:dyDescent="0.2">
      <c r="A4461" s="10"/>
    </row>
    <row r="4462" spans="1:1" ht="27.75" customHeight="1" x14ac:dyDescent="0.2">
      <c r="A4462" s="10"/>
    </row>
    <row r="4463" spans="1:1" ht="27.75" customHeight="1" x14ac:dyDescent="0.2">
      <c r="A4463" s="10"/>
    </row>
    <row r="4464" spans="1:1" ht="27.75" customHeight="1" x14ac:dyDescent="0.2">
      <c r="A4464" s="10"/>
    </row>
    <row r="4465" spans="1:1" ht="27.75" customHeight="1" x14ac:dyDescent="0.2">
      <c r="A4465" s="10"/>
    </row>
    <row r="4466" spans="1:1" ht="27.75" customHeight="1" x14ac:dyDescent="0.2">
      <c r="A4466" s="10"/>
    </row>
    <row r="4467" spans="1:1" ht="27.75" customHeight="1" x14ac:dyDescent="0.2">
      <c r="A4467" s="10"/>
    </row>
    <row r="4468" spans="1:1" ht="27.75" customHeight="1" x14ac:dyDescent="0.2">
      <c r="A4468" s="10"/>
    </row>
    <row r="4469" spans="1:1" ht="27.75" customHeight="1" x14ac:dyDescent="0.2">
      <c r="A4469" s="10"/>
    </row>
    <row r="4470" spans="1:1" ht="27.75" customHeight="1" x14ac:dyDescent="0.2">
      <c r="A4470" s="10"/>
    </row>
    <row r="4471" spans="1:1" ht="27.75" customHeight="1" x14ac:dyDescent="0.2">
      <c r="A4471" s="10"/>
    </row>
    <row r="4472" spans="1:1" ht="27.75" customHeight="1" x14ac:dyDescent="0.2">
      <c r="A4472" s="10"/>
    </row>
    <row r="4473" spans="1:1" ht="27.75" customHeight="1" x14ac:dyDescent="0.2">
      <c r="A4473" s="10"/>
    </row>
    <row r="4474" spans="1:1" ht="27.75" customHeight="1" x14ac:dyDescent="0.2">
      <c r="A4474" s="10"/>
    </row>
    <row r="4475" spans="1:1" ht="27.75" customHeight="1" x14ac:dyDescent="0.2">
      <c r="A4475" s="10"/>
    </row>
    <row r="4476" spans="1:1" ht="27.75" customHeight="1" x14ac:dyDescent="0.2">
      <c r="A4476" s="10"/>
    </row>
    <row r="4477" spans="1:1" ht="27.75" customHeight="1" x14ac:dyDescent="0.2">
      <c r="A4477" s="10"/>
    </row>
    <row r="4478" spans="1:1" ht="27.75" customHeight="1" x14ac:dyDescent="0.2">
      <c r="A4478" s="10"/>
    </row>
    <row r="4479" spans="1:1" ht="27.75" customHeight="1" x14ac:dyDescent="0.2">
      <c r="A4479" s="10"/>
    </row>
    <row r="4480" spans="1:1" ht="27.75" customHeight="1" x14ac:dyDescent="0.2">
      <c r="A4480" s="10"/>
    </row>
    <row r="4481" spans="1:1" ht="27.75" customHeight="1" x14ac:dyDescent="0.2">
      <c r="A4481" s="10"/>
    </row>
    <row r="4482" spans="1:1" ht="27.75" customHeight="1" x14ac:dyDescent="0.2">
      <c r="A4482" s="10"/>
    </row>
    <row r="4483" spans="1:1" ht="27.75" customHeight="1" x14ac:dyDescent="0.2">
      <c r="A4483" s="10"/>
    </row>
    <row r="4484" spans="1:1" ht="27.75" customHeight="1" x14ac:dyDescent="0.2">
      <c r="A4484" s="10"/>
    </row>
    <row r="4485" spans="1:1" ht="27.75" customHeight="1" x14ac:dyDescent="0.2">
      <c r="A4485" s="10"/>
    </row>
    <row r="4486" spans="1:1" ht="27.75" customHeight="1" x14ac:dyDescent="0.2">
      <c r="A4486" s="10"/>
    </row>
    <row r="4487" spans="1:1" ht="27.75" customHeight="1" x14ac:dyDescent="0.2">
      <c r="A4487" s="10"/>
    </row>
    <row r="4488" spans="1:1" ht="27.75" customHeight="1" x14ac:dyDescent="0.2">
      <c r="A4488" s="10"/>
    </row>
    <row r="4489" spans="1:1" ht="27.75" customHeight="1" x14ac:dyDescent="0.2">
      <c r="A4489" s="10"/>
    </row>
    <row r="4490" spans="1:1" ht="27.75" customHeight="1" x14ac:dyDescent="0.2">
      <c r="A4490" s="10"/>
    </row>
    <row r="4491" spans="1:1" ht="27.75" customHeight="1" x14ac:dyDescent="0.2">
      <c r="A4491" s="10"/>
    </row>
    <row r="4492" spans="1:1" ht="27.75" customHeight="1" x14ac:dyDescent="0.2">
      <c r="A4492" s="10"/>
    </row>
    <row r="4493" spans="1:1" ht="27.75" customHeight="1" x14ac:dyDescent="0.2">
      <c r="A4493" s="10"/>
    </row>
    <row r="4494" spans="1:1" ht="27.75" customHeight="1" x14ac:dyDescent="0.2">
      <c r="A4494" s="10"/>
    </row>
    <row r="4495" spans="1:1" ht="27.75" customHeight="1" x14ac:dyDescent="0.2">
      <c r="A4495" s="10"/>
    </row>
    <row r="4496" spans="1:1" ht="27.75" customHeight="1" x14ac:dyDescent="0.2">
      <c r="A4496" s="10"/>
    </row>
    <row r="4497" spans="1:1" ht="27.75" customHeight="1" x14ac:dyDescent="0.2">
      <c r="A4497" s="10"/>
    </row>
    <row r="4498" spans="1:1" ht="27.75" customHeight="1" x14ac:dyDescent="0.2">
      <c r="A4498" s="10"/>
    </row>
    <row r="4499" spans="1:1" ht="27.75" customHeight="1" x14ac:dyDescent="0.2">
      <c r="A4499" s="10"/>
    </row>
    <row r="4500" spans="1:1" ht="27.75" customHeight="1" x14ac:dyDescent="0.2">
      <c r="A4500" s="10"/>
    </row>
    <row r="4501" spans="1:1" ht="27.75" customHeight="1" x14ac:dyDescent="0.2">
      <c r="A4501" s="10"/>
    </row>
    <row r="4502" spans="1:1" ht="27.75" customHeight="1" x14ac:dyDescent="0.2">
      <c r="A4502" s="10"/>
    </row>
    <row r="4503" spans="1:1" ht="27.75" customHeight="1" x14ac:dyDescent="0.2">
      <c r="A4503" s="10"/>
    </row>
    <row r="4504" spans="1:1" ht="27.75" customHeight="1" x14ac:dyDescent="0.2">
      <c r="A4504" s="10"/>
    </row>
    <row r="4505" spans="1:1" ht="27.75" customHeight="1" x14ac:dyDescent="0.2">
      <c r="A4505" s="10"/>
    </row>
    <row r="4506" spans="1:1" ht="27.75" customHeight="1" x14ac:dyDescent="0.2">
      <c r="A4506" s="10"/>
    </row>
    <row r="4507" spans="1:1" ht="27.75" customHeight="1" x14ac:dyDescent="0.2">
      <c r="A4507" s="10"/>
    </row>
    <row r="4508" spans="1:1" ht="27.75" customHeight="1" x14ac:dyDescent="0.2">
      <c r="A4508" s="10"/>
    </row>
    <row r="4509" spans="1:1" ht="27.75" customHeight="1" x14ac:dyDescent="0.2">
      <c r="A4509" s="10"/>
    </row>
    <row r="4510" spans="1:1" ht="27.75" customHeight="1" x14ac:dyDescent="0.2">
      <c r="A4510" s="10"/>
    </row>
    <row r="4511" spans="1:1" ht="27.75" customHeight="1" x14ac:dyDescent="0.2">
      <c r="A4511" s="10"/>
    </row>
    <row r="4512" spans="1:1" ht="27.75" customHeight="1" x14ac:dyDescent="0.2">
      <c r="A4512" s="10"/>
    </row>
    <row r="4513" spans="1:1" ht="27.75" customHeight="1" x14ac:dyDescent="0.2">
      <c r="A4513" s="10"/>
    </row>
    <row r="4514" spans="1:1" ht="27.75" customHeight="1" x14ac:dyDescent="0.2">
      <c r="A4514" s="10"/>
    </row>
    <row r="4515" spans="1:1" ht="27.75" customHeight="1" x14ac:dyDescent="0.2">
      <c r="A4515" s="10"/>
    </row>
    <row r="4516" spans="1:1" ht="27.75" customHeight="1" x14ac:dyDescent="0.2">
      <c r="A4516" s="10"/>
    </row>
    <row r="4517" spans="1:1" ht="27.75" customHeight="1" x14ac:dyDescent="0.2">
      <c r="A4517" s="10"/>
    </row>
    <row r="4518" spans="1:1" ht="27.75" customHeight="1" x14ac:dyDescent="0.2">
      <c r="A4518" s="10"/>
    </row>
    <row r="4519" spans="1:1" ht="27.75" customHeight="1" x14ac:dyDescent="0.2">
      <c r="A4519" s="10"/>
    </row>
    <row r="4520" spans="1:1" ht="27.75" customHeight="1" x14ac:dyDescent="0.2">
      <c r="A4520" s="10"/>
    </row>
    <row r="4521" spans="1:1" ht="27.75" customHeight="1" x14ac:dyDescent="0.2">
      <c r="A4521" s="10"/>
    </row>
    <row r="4522" spans="1:1" ht="27.75" customHeight="1" x14ac:dyDescent="0.2">
      <c r="A4522" s="10"/>
    </row>
    <row r="4523" spans="1:1" ht="27.75" customHeight="1" x14ac:dyDescent="0.2">
      <c r="A4523" s="10"/>
    </row>
    <row r="4524" spans="1:1" ht="27.75" customHeight="1" x14ac:dyDescent="0.2">
      <c r="A4524" s="10"/>
    </row>
    <row r="4525" spans="1:1" ht="27.75" customHeight="1" x14ac:dyDescent="0.2">
      <c r="A4525" s="10"/>
    </row>
    <row r="4526" spans="1:1" ht="27.75" customHeight="1" x14ac:dyDescent="0.2">
      <c r="A4526" s="10"/>
    </row>
    <row r="4527" spans="1:1" ht="27.75" customHeight="1" x14ac:dyDescent="0.2">
      <c r="A4527" s="10"/>
    </row>
    <row r="4528" spans="1:1" ht="27.75" customHeight="1" x14ac:dyDescent="0.2">
      <c r="A4528" s="10"/>
    </row>
    <row r="4529" spans="1:1" ht="27.75" customHeight="1" x14ac:dyDescent="0.2">
      <c r="A4529" s="10"/>
    </row>
    <row r="4530" spans="1:1" ht="27.75" customHeight="1" x14ac:dyDescent="0.2">
      <c r="A4530" s="10"/>
    </row>
    <row r="4531" spans="1:1" ht="27.75" customHeight="1" x14ac:dyDescent="0.2">
      <c r="A4531" s="10"/>
    </row>
    <row r="4532" spans="1:1" ht="27.75" customHeight="1" x14ac:dyDescent="0.2">
      <c r="A4532" s="10"/>
    </row>
    <row r="4533" spans="1:1" ht="27.75" customHeight="1" x14ac:dyDescent="0.2">
      <c r="A4533" s="10"/>
    </row>
    <row r="4534" spans="1:1" ht="27.75" customHeight="1" x14ac:dyDescent="0.2">
      <c r="A4534" s="10"/>
    </row>
    <row r="4535" spans="1:1" ht="27.75" customHeight="1" x14ac:dyDescent="0.2">
      <c r="A4535" s="10"/>
    </row>
    <row r="4536" spans="1:1" ht="27.75" customHeight="1" x14ac:dyDescent="0.2">
      <c r="A4536" s="10"/>
    </row>
    <row r="4537" spans="1:1" ht="27.75" customHeight="1" x14ac:dyDescent="0.2">
      <c r="A4537" s="10"/>
    </row>
    <row r="4538" spans="1:1" ht="27.75" customHeight="1" x14ac:dyDescent="0.2">
      <c r="A4538" s="10"/>
    </row>
    <row r="4539" spans="1:1" ht="27.75" customHeight="1" x14ac:dyDescent="0.2">
      <c r="A4539" s="10"/>
    </row>
    <row r="4540" spans="1:1" ht="27.75" customHeight="1" x14ac:dyDescent="0.2">
      <c r="A4540" s="10"/>
    </row>
    <row r="4541" spans="1:1" ht="27.75" customHeight="1" x14ac:dyDescent="0.2">
      <c r="A4541" s="10"/>
    </row>
    <row r="4542" spans="1:1" ht="27.75" customHeight="1" x14ac:dyDescent="0.2">
      <c r="A4542" s="10"/>
    </row>
    <row r="4543" spans="1:1" ht="27.75" customHeight="1" x14ac:dyDescent="0.2">
      <c r="A4543" s="10"/>
    </row>
    <row r="4544" spans="1:1" ht="27.75" customHeight="1" x14ac:dyDescent="0.2">
      <c r="A4544" s="10"/>
    </row>
    <row r="4545" spans="1:1" ht="27.75" customHeight="1" x14ac:dyDescent="0.2">
      <c r="A4545" s="10"/>
    </row>
    <row r="4546" spans="1:1" ht="27.75" customHeight="1" x14ac:dyDescent="0.2">
      <c r="A4546" s="10"/>
    </row>
    <row r="4547" spans="1:1" ht="27.75" customHeight="1" x14ac:dyDescent="0.2">
      <c r="A4547" s="10"/>
    </row>
    <row r="4548" spans="1:1" ht="27.75" customHeight="1" x14ac:dyDescent="0.2">
      <c r="A4548" s="10"/>
    </row>
    <row r="4549" spans="1:1" ht="27.75" customHeight="1" x14ac:dyDescent="0.2">
      <c r="A4549" s="10"/>
    </row>
    <row r="4550" spans="1:1" ht="27.75" customHeight="1" x14ac:dyDescent="0.2">
      <c r="A4550" s="10"/>
    </row>
    <row r="4551" spans="1:1" ht="27.75" customHeight="1" x14ac:dyDescent="0.2">
      <c r="A4551" s="10"/>
    </row>
    <row r="4552" spans="1:1" ht="27.75" customHeight="1" x14ac:dyDescent="0.2">
      <c r="A4552" s="10"/>
    </row>
    <row r="4553" spans="1:1" ht="27.75" customHeight="1" x14ac:dyDescent="0.2">
      <c r="A4553" s="10"/>
    </row>
    <row r="4554" spans="1:1" ht="27.75" customHeight="1" x14ac:dyDescent="0.2">
      <c r="A4554" s="10"/>
    </row>
    <row r="4555" spans="1:1" ht="27.75" customHeight="1" x14ac:dyDescent="0.2">
      <c r="A4555" s="10"/>
    </row>
    <row r="4556" spans="1:1" ht="27.75" customHeight="1" x14ac:dyDescent="0.2">
      <c r="A4556" s="10"/>
    </row>
    <row r="4557" spans="1:1" ht="27.75" customHeight="1" x14ac:dyDescent="0.2">
      <c r="A4557" s="10"/>
    </row>
    <row r="4558" spans="1:1" ht="27.75" customHeight="1" x14ac:dyDescent="0.2">
      <c r="A4558" s="10"/>
    </row>
    <row r="4559" spans="1:1" ht="27.75" customHeight="1" x14ac:dyDescent="0.2">
      <c r="A4559" s="10"/>
    </row>
    <row r="4560" spans="1:1" ht="27.75" customHeight="1" x14ac:dyDescent="0.2">
      <c r="A4560" s="10"/>
    </row>
    <row r="4561" spans="1:1" ht="27.75" customHeight="1" x14ac:dyDescent="0.2">
      <c r="A4561" s="10"/>
    </row>
    <row r="4562" spans="1:1" ht="27.75" customHeight="1" x14ac:dyDescent="0.2">
      <c r="A4562" s="10"/>
    </row>
    <row r="4563" spans="1:1" ht="27.75" customHeight="1" x14ac:dyDescent="0.2">
      <c r="A4563" s="10"/>
    </row>
    <row r="4564" spans="1:1" ht="27.75" customHeight="1" x14ac:dyDescent="0.2">
      <c r="A4564" s="10"/>
    </row>
    <row r="4565" spans="1:1" ht="27.75" customHeight="1" x14ac:dyDescent="0.2">
      <c r="A4565" s="10"/>
    </row>
    <row r="4566" spans="1:1" ht="27.75" customHeight="1" x14ac:dyDescent="0.2">
      <c r="A4566" s="10"/>
    </row>
    <row r="4567" spans="1:1" ht="27.75" customHeight="1" x14ac:dyDescent="0.2">
      <c r="A4567" s="10"/>
    </row>
    <row r="4568" spans="1:1" ht="27.75" customHeight="1" x14ac:dyDescent="0.2">
      <c r="A4568" s="10"/>
    </row>
    <row r="4569" spans="1:1" ht="27.75" customHeight="1" x14ac:dyDescent="0.2">
      <c r="A4569" s="10"/>
    </row>
    <row r="4570" spans="1:1" ht="27.75" customHeight="1" x14ac:dyDescent="0.2">
      <c r="A4570" s="10"/>
    </row>
    <row r="4571" spans="1:1" ht="27.75" customHeight="1" x14ac:dyDescent="0.2">
      <c r="A4571" s="10"/>
    </row>
    <row r="4572" spans="1:1" ht="27.75" customHeight="1" x14ac:dyDescent="0.2">
      <c r="A4572" s="10"/>
    </row>
    <row r="4573" spans="1:1" ht="27.75" customHeight="1" x14ac:dyDescent="0.2">
      <c r="A4573" s="10"/>
    </row>
    <row r="4574" spans="1:1" ht="27.75" customHeight="1" x14ac:dyDescent="0.2">
      <c r="A4574" s="10"/>
    </row>
    <row r="4575" spans="1:1" ht="27.75" customHeight="1" x14ac:dyDescent="0.2">
      <c r="A4575" s="10"/>
    </row>
    <row r="4576" spans="1:1" ht="27.75" customHeight="1" x14ac:dyDescent="0.2">
      <c r="A4576" s="10"/>
    </row>
    <row r="4577" spans="1:1" ht="27.75" customHeight="1" x14ac:dyDescent="0.2">
      <c r="A4577" s="10"/>
    </row>
    <row r="4578" spans="1:1" ht="27.75" customHeight="1" x14ac:dyDescent="0.2">
      <c r="A4578" s="10"/>
    </row>
    <row r="4579" spans="1:1" ht="27.75" customHeight="1" x14ac:dyDescent="0.2">
      <c r="A4579" s="10"/>
    </row>
    <row r="4580" spans="1:1" ht="27.75" customHeight="1" x14ac:dyDescent="0.2">
      <c r="A4580" s="10"/>
    </row>
    <row r="4581" spans="1:1" ht="27.75" customHeight="1" x14ac:dyDescent="0.2">
      <c r="A4581" s="10"/>
    </row>
    <row r="4582" spans="1:1" ht="27.75" customHeight="1" x14ac:dyDescent="0.2">
      <c r="A4582" s="10"/>
    </row>
    <row r="4583" spans="1:1" ht="27.75" customHeight="1" x14ac:dyDescent="0.2">
      <c r="A4583" s="10"/>
    </row>
    <row r="4584" spans="1:1" ht="27.75" customHeight="1" x14ac:dyDescent="0.2">
      <c r="A4584" s="10"/>
    </row>
    <row r="4585" spans="1:1" ht="27.75" customHeight="1" x14ac:dyDescent="0.2">
      <c r="A4585" s="10"/>
    </row>
    <row r="4586" spans="1:1" ht="27.75" customHeight="1" x14ac:dyDescent="0.2">
      <c r="A4586" s="10"/>
    </row>
    <row r="4587" spans="1:1" ht="27.75" customHeight="1" x14ac:dyDescent="0.2">
      <c r="A4587" s="10"/>
    </row>
    <row r="4588" spans="1:1" ht="27.75" customHeight="1" x14ac:dyDescent="0.2">
      <c r="A4588" s="10"/>
    </row>
    <row r="4589" spans="1:1" ht="27.75" customHeight="1" x14ac:dyDescent="0.2">
      <c r="A4589" s="10"/>
    </row>
    <row r="4590" spans="1:1" ht="27.75" customHeight="1" x14ac:dyDescent="0.2">
      <c r="A4590" s="10"/>
    </row>
    <row r="4591" spans="1:1" ht="27.75" customHeight="1" x14ac:dyDescent="0.2">
      <c r="A4591" s="10"/>
    </row>
    <row r="4592" spans="1:1" ht="27.75" customHeight="1" x14ac:dyDescent="0.2">
      <c r="A4592" s="10"/>
    </row>
    <row r="4593" spans="1:1" ht="27.75" customHeight="1" x14ac:dyDescent="0.2">
      <c r="A4593" s="10"/>
    </row>
    <row r="4594" spans="1:1" ht="27.75" customHeight="1" x14ac:dyDescent="0.2">
      <c r="A4594" s="10"/>
    </row>
    <row r="4595" spans="1:1" ht="27.75" customHeight="1" x14ac:dyDescent="0.2">
      <c r="A4595" s="10"/>
    </row>
    <row r="4596" spans="1:1" ht="27.75" customHeight="1" x14ac:dyDescent="0.2">
      <c r="A4596" s="10"/>
    </row>
    <row r="4597" spans="1:1" ht="27.75" customHeight="1" x14ac:dyDescent="0.2">
      <c r="A4597" s="10"/>
    </row>
    <row r="4598" spans="1:1" ht="27.75" customHeight="1" x14ac:dyDescent="0.2">
      <c r="A4598" s="10"/>
    </row>
    <row r="4599" spans="1:1" ht="27.75" customHeight="1" x14ac:dyDescent="0.2">
      <c r="A4599" s="10"/>
    </row>
    <row r="4600" spans="1:1" ht="27.75" customHeight="1" x14ac:dyDescent="0.2">
      <c r="A4600" s="10"/>
    </row>
    <row r="4601" spans="1:1" ht="27.75" customHeight="1" x14ac:dyDescent="0.2">
      <c r="A4601" s="10"/>
    </row>
    <row r="4602" spans="1:1" ht="27.75" customHeight="1" x14ac:dyDescent="0.2">
      <c r="A4602" s="10"/>
    </row>
    <row r="4603" spans="1:1" ht="27.75" customHeight="1" x14ac:dyDescent="0.2">
      <c r="A4603" s="10"/>
    </row>
    <row r="4604" spans="1:1" ht="27.75" customHeight="1" x14ac:dyDescent="0.2">
      <c r="A4604" s="10"/>
    </row>
    <row r="4605" spans="1:1" ht="27.75" customHeight="1" x14ac:dyDescent="0.2">
      <c r="A4605" s="10"/>
    </row>
    <row r="4606" spans="1:1" ht="27.75" customHeight="1" x14ac:dyDescent="0.2">
      <c r="A4606" s="10"/>
    </row>
    <row r="4607" spans="1:1" ht="27.75" customHeight="1" x14ac:dyDescent="0.2">
      <c r="A4607" s="10"/>
    </row>
    <row r="4608" spans="1:1" ht="27.75" customHeight="1" x14ac:dyDescent="0.2">
      <c r="A4608" s="10"/>
    </row>
    <row r="4609" spans="1:1" ht="27.75" customHeight="1" x14ac:dyDescent="0.2">
      <c r="A4609" s="10"/>
    </row>
    <row r="4610" spans="1:1" ht="27.75" customHeight="1" x14ac:dyDescent="0.2">
      <c r="A4610" s="10"/>
    </row>
    <row r="4611" spans="1:1" ht="27.75" customHeight="1" x14ac:dyDescent="0.2">
      <c r="A4611" s="10"/>
    </row>
    <row r="4612" spans="1:1" ht="27.75" customHeight="1" x14ac:dyDescent="0.2">
      <c r="A4612" s="10"/>
    </row>
    <row r="4613" spans="1:1" ht="27.75" customHeight="1" x14ac:dyDescent="0.2">
      <c r="A4613" s="10"/>
    </row>
    <row r="4614" spans="1:1" ht="27.75" customHeight="1" x14ac:dyDescent="0.2">
      <c r="A4614" s="10"/>
    </row>
    <row r="4615" spans="1:1" ht="27.75" customHeight="1" x14ac:dyDescent="0.2">
      <c r="A4615" s="10"/>
    </row>
    <row r="4616" spans="1:1" ht="27.75" customHeight="1" x14ac:dyDescent="0.2">
      <c r="A4616" s="10"/>
    </row>
    <row r="4617" spans="1:1" ht="27.75" customHeight="1" x14ac:dyDescent="0.2">
      <c r="A4617" s="10"/>
    </row>
    <row r="4618" spans="1:1" ht="27.75" customHeight="1" x14ac:dyDescent="0.2">
      <c r="A4618" s="10"/>
    </row>
    <row r="4619" spans="1:1" ht="27.75" customHeight="1" x14ac:dyDescent="0.2">
      <c r="A4619" s="10"/>
    </row>
    <row r="4620" spans="1:1" ht="27.75" customHeight="1" x14ac:dyDescent="0.2">
      <c r="A4620" s="10"/>
    </row>
    <row r="4621" spans="1:1" ht="27.75" customHeight="1" x14ac:dyDescent="0.2">
      <c r="A4621" s="10"/>
    </row>
    <row r="4622" spans="1:1" ht="27.75" customHeight="1" x14ac:dyDescent="0.2">
      <c r="A4622" s="10"/>
    </row>
    <row r="4623" spans="1:1" ht="27.75" customHeight="1" x14ac:dyDescent="0.2">
      <c r="A4623" s="10"/>
    </row>
    <row r="4624" spans="1:1" ht="27.75" customHeight="1" x14ac:dyDescent="0.2">
      <c r="A4624" s="10"/>
    </row>
    <row r="4625" spans="1:1" ht="27.75" customHeight="1" x14ac:dyDescent="0.2">
      <c r="A4625" s="10"/>
    </row>
    <row r="4626" spans="1:1" ht="27.75" customHeight="1" x14ac:dyDescent="0.2">
      <c r="A4626" s="10"/>
    </row>
    <row r="4627" spans="1:1" ht="27.75" customHeight="1" x14ac:dyDescent="0.2">
      <c r="A4627" s="10"/>
    </row>
    <row r="4628" spans="1:1" ht="27.75" customHeight="1" x14ac:dyDescent="0.2">
      <c r="A4628" s="10"/>
    </row>
    <row r="4629" spans="1:1" ht="27.75" customHeight="1" x14ac:dyDescent="0.2">
      <c r="A4629" s="10"/>
    </row>
    <row r="4630" spans="1:1" ht="27.75" customHeight="1" x14ac:dyDescent="0.2">
      <c r="A4630" s="10"/>
    </row>
    <row r="4631" spans="1:1" ht="27.75" customHeight="1" x14ac:dyDescent="0.2">
      <c r="A4631" s="10"/>
    </row>
    <row r="4632" spans="1:1" ht="27.75" customHeight="1" x14ac:dyDescent="0.2">
      <c r="A4632" s="10"/>
    </row>
    <row r="4633" spans="1:1" ht="27.75" customHeight="1" x14ac:dyDescent="0.2">
      <c r="A4633" s="10"/>
    </row>
    <row r="4634" spans="1:1" ht="27.75" customHeight="1" x14ac:dyDescent="0.2">
      <c r="A4634" s="10"/>
    </row>
    <row r="4635" spans="1:1" ht="27.75" customHeight="1" x14ac:dyDescent="0.2">
      <c r="A4635" s="10"/>
    </row>
    <row r="4636" spans="1:1" ht="27.75" customHeight="1" x14ac:dyDescent="0.2">
      <c r="A4636" s="10"/>
    </row>
    <row r="4637" spans="1:1" ht="27.75" customHeight="1" x14ac:dyDescent="0.2">
      <c r="A4637" s="10"/>
    </row>
    <row r="4638" spans="1:1" ht="27.75" customHeight="1" x14ac:dyDescent="0.2">
      <c r="A4638" s="10"/>
    </row>
    <row r="4639" spans="1:1" ht="27.75" customHeight="1" x14ac:dyDescent="0.2">
      <c r="A4639" s="10"/>
    </row>
    <row r="4640" spans="1:1" ht="27.75" customHeight="1" x14ac:dyDescent="0.2">
      <c r="A4640" s="10"/>
    </row>
    <row r="4641" spans="1:1" ht="27.75" customHeight="1" x14ac:dyDescent="0.2">
      <c r="A4641" s="10"/>
    </row>
    <row r="4642" spans="1:1" ht="27.75" customHeight="1" x14ac:dyDescent="0.2">
      <c r="A4642" s="10"/>
    </row>
    <row r="4643" spans="1:1" ht="27.75" customHeight="1" x14ac:dyDescent="0.2">
      <c r="A4643" s="10"/>
    </row>
    <row r="4644" spans="1:1" ht="27.75" customHeight="1" x14ac:dyDescent="0.2">
      <c r="A4644" s="10"/>
    </row>
    <row r="4645" spans="1:1" ht="27.75" customHeight="1" x14ac:dyDescent="0.2">
      <c r="A4645" s="10"/>
    </row>
    <row r="4646" spans="1:1" ht="27.75" customHeight="1" x14ac:dyDescent="0.2">
      <c r="A4646" s="10"/>
    </row>
    <row r="4647" spans="1:1" ht="27.75" customHeight="1" x14ac:dyDescent="0.2">
      <c r="A4647" s="10"/>
    </row>
    <row r="4648" spans="1:1" ht="27.75" customHeight="1" x14ac:dyDescent="0.2">
      <c r="A4648" s="10"/>
    </row>
    <row r="4649" spans="1:1" ht="27.75" customHeight="1" x14ac:dyDescent="0.2">
      <c r="A4649" s="10"/>
    </row>
    <row r="4650" spans="1:1" ht="27.75" customHeight="1" x14ac:dyDescent="0.2">
      <c r="A4650" s="10"/>
    </row>
    <row r="4651" spans="1:1" ht="27.75" customHeight="1" x14ac:dyDescent="0.2">
      <c r="A4651" s="10"/>
    </row>
    <row r="4652" spans="1:1" ht="27.75" customHeight="1" x14ac:dyDescent="0.2">
      <c r="A4652" s="10"/>
    </row>
    <row r="4653" spans="1:1" ht="27.75" customHeight="1" x14ac:dyDescent="0.2">
      <c r="A4653" s="10"/>
    </row>
    <row r="4654" spans="1:1" ht="27.75" customHeight="1" x14ac:dyDescent="0.2">
      <c r="A4654" s="10"/>
    </row>
    <row r="4655" spans="1:1" ht="27.75" customHeight="1" x14ac:dyDescent="0.2">
      <c r="A4655" s="10"/>
    </row>
    <row r="4656" spans="1:1" ht="27.75" customHeight="1" x14ac:dyDescent="0.2">
      <c r="A4656" s="10"/>
    </row>
    <row r="4657" spans="1:1" ht="27.75" customHeight="1" x14ac:dyDescent="0.2">
      <c r="A4657" s="10"/>
    </row>
    <row r="4658" spans="1:1" ht="27.75" customHeight="1" x14ac:dyDescent="0.2">
      <c r="A4658" s="10"/>
    </row>
    <row r="4659" spans="1:1" ht="27.75" customHeight="1" x14ac:dyDescent="0.2">
      <c r="A4659" s="10"/>
    </row>
    <row r="4660" spans="1:1" ht="27.75" customHeight="1" x14ac:dyDescent="0.2">
      <c r="A4660" s="10"/>
    </row>
    <row r="4661" spans="1:1" ht="27.75" customHeight="1" x14ac:dyDescent="0.2">
      <c r="A4661" s="10"/>
    </row>
    <row r="4662" spans="1:1" ht="27.75" customHeight="1" x14ac:dyDescent="0.2">
      <c r="A4662" s="10"/>
    </row>
    <row r="4663" spans="1:1" ht="27.75" customHeight="1" x14ac:dyDescent="0.2">
      <c r="A4663" s="10"/>
    </row>
    <row r="4664" spans="1:1" ht="27.75" customHeight="1" x14ac:dyDescent="0.2">
      <c r="A4664" s="10"/>
    </row>
    <row r="4665" spans="1:1" ht="27.75" customHeight="1" x14ac:dyDescent="0.2">
      <c r="A4665" s="10"/>
    </row>
    <row r="4666" spans="1:1" ht="27.75" customHeight="1" x14ac:dyDescent="0.2">
      <c r="A4666" s="10"/>
    </row>
    <row r="4667" spans="1:1" ht="27.75" customHeight="1" x14ac:dyDescent="0.2">
      <c r="A4667" s="10"/>
    </row>
    <row r="4668" spans="1:1" ht="27.75" customHeight="1" x14ac:dyDescent="0.2">
      <c r="A4668" s="10"/>
    </row>
    <row r="4669" spans="1:1" ht="27.75" customHeight="1" x14ac:dyDescent="0.2">
      <c r="A4669" s="10"/>
    </row>
    <row r="4670" spans="1:1" ht="27.75" customHeight="1" x14ac:dyDescent="0.2">
      <c r="A4670" s="10"/>
    </row>
    <row r="4671" spans="1:1" ht="27.75" customHeight="1" x14ac:dyDescent="0.2">
      <c r="A4671" s="10"/>
    </row>
    <row r="4672" spans="1:1" ht="27.75" customHeight="1" x14ac:dyDescent="0.2">
      <c r="A4672" s="10"/>
    </row>
    <row r="4673" spans="1:1" ht="27.75" customHeight="1" x14ac:dyDescent="0.2">
      <c r="A4673" s="10"/>
    </row>
    <row r="4674" spans="1:1" ht="27.75" customHeight="1" x14ac:dyDescent="0.2">
      <c r="A4674" s="10"/>
    </row>
    <row r="4675" spans="1:1" ht="27.75" customHeight="1" x14ac:dyDescent="0.2">
      <c r="A4675" s="10"/>
    </row>
    <row r="4676" spans="1:1" ht="27.75" customHeight="1" x14ac:dyDescent="0.2">
      <c r="A4676" s="10"/>
    </row>
    <row r="4677" spans="1:1" ht="27.75" customHeight="1" x14ac:dyDescent="0.2">
      <c r="A4677" s="10"/>
    </row>
    <row r="4678" spans="1:1" ht="27.75" customHeight="1" x14ac:dyDescent="0.2">
      <c r="A4678" s="10"/>
    </row>
    <row r="4679" spans="1:1" ht="27.75" customHeight="1" x14ac:dyDescent="0.2">
      <c r="A4679" s="10"/>
    </row>
    <row r="4680" spans="1:1" ht="27.75" customHeight="1" x14ac:dyDescent="0.2">
      <c r="A4680" s="10"/>
    </row>
    <row r="4681" spans="1:1" ht="27.75" customHeight="1" x14ac:dyDescent="0.2">
      <c r="A4681" s="10"/>
    </row>
    <row r="4682" spans="1:1" ht="27.75" customHeight="1" x14ac:dyDescent="0.2">
      <c r="A4682" s="10"/>
    </row>
    <row r="4683" spans="1:1" ht="27.75" customHeight="1" x14ac:dyDescent="0.2">
      <c r="A4683" s="10"/>
    </row>
    <row r="4684" spans="1:1" ht="27.75" customHeight="1" x14ac:dyDescent="0.2">
      <c r="A4684" s="10"/>
    </row>
    <row r="4685" spans="1:1" ht="27.75" customHeight="1" x14ac:dyDescent="0.2">
      <c r="A4685" s="10"/>
    </row>
    <row r="4686" spans="1:1" ht="27.75" customHeight="1" x14ac:dyDescent="0.2">
      <c r="A4686" s="10"/>
    </row>
    <row r="4687" spans="1:1" ht="27.75" customHeight="1" x14ac:dyDescent="0.2">
      <c r="A4687" s="10"/>
    </row>
    <row r="4688" spans="1:1" ht="27.75" customHeight="1" x14ac:dyDescent="0.2">
      <c r="A4688" s="10"/>
    </row>
    <row r="4689" spans="1:1" ht="27.75" customHeight="1" x14ac:dyDescent="0.2">
      <c r="A4689" s="10"/>
    </row>
    <row r="4690" spans="1:1" ht="27.75" customHeight="1" x14ac:dyDescent="0.2">
      <c r="A4690" s="10"/>
    </row>
    <row r="4691" spans="1:1" ht="27.75" customHeight="1" x14ac:dyDescent="0.2">
      <c r="A4691" s="10"/>
    </row>
    <row r="4692" spans="1:1" ht="27.75" customHeight="1" x14ac:dyDescent="0.2">
      <c r="A4692" s="10"/>
    </row>
    <row r="4693" spans="1:1" ht="27.75" customHeight="1" x14ac:dyDescent="0.2">
      <c r="A4693" s="10"/>
    </row>
    <row r="4694" spans="1:1" ht="27.75" customHeight="1" x14ac:dyDescent="0.2">
      <c r="A4694" s="10"/>
    </row>
    <row r="4695" spans="1:1" ht="27.75" customHeight="1" x14ac:dyDescent="0.2">
      <c r="A4695" s="10"/>
    </row>
    <row r="4696" spans="1:1" ht="27.75" customHeight="1" x14ac:dyDescent="0.2">
      <c r="A4696" s="10"/>
    </row>
    <row r="4697" spans="1:1" ht="27.75" customHeight="1" x14ac:dyDescent="0.2">
      <c r="A4697" s="10"/>
    </row>
    <row r="4698" spans="1:1" ht="27.75" customHeight="1" x14ac:dyDescent="0.2">
      <c r="A4698" s="10"/>
    </row>
    <row r="4699" spans="1:1" ht="27.75" customHeight="1" x14ac:dyDescent="0.2">
      <c r="A4699" s="10"/>
    </row>
    <row r="4700" spans="1:1" ht="27.75" customHeight="1" x14ac:dyDescent="0.2">
      <c r="A4700" s="10"/>
    </row>
    <row r="4701" spans="1:1" ht="27.75" customHeight="1" x14ac:dyDescent="0.2">
      <c r="A4701" s="10"/>
    </row>
    <row r="4702" spans="1:1" ht="27.75" customHeight="1" x14ac:dyDescent="0.2">
      <c r="A4702" s="10"/>
    </row>
    <row r="4703" spans="1:1" ht="27.75" customHeight="1" x14ac:dyDescent="0.2">
      <c r="A4703" s="10"/>
    </row>
    <row r="4704" spans="1:1" ht="27.75" customHeight="1" x14ac:dyDescent="0.2">
      <c r="A4704" s="10"/>
    </row>
    <row r="4705" spans="1:1" ht="27.75" customHeight="1" x14ac:dyDescent="0.2">
      <c r="A4705" s="10"/>
    </row>
    <row r="4706" spans="1:1" ht="27.75" customHeight="1" x14ac:dyDescent="0.2">
      <c r="A4706" s="10"/>
    </row>
    <row r="4707" spans="1:1" ht="27.75" customHeight="1" x14ac:dyDescent="0.2">
      <c r="A4707" s="10"/>
    </row>
    <row r="4708" spans="1:1" ht="27.75" customHeight="1" x14ac:dyDescent="0.2">
      <c r="A4708" s="10"/>
    </row>
    <row r="4709" spans="1:1" ht="27.75" customHeight="1" x14ac:dyDescent="0.2">
      <c r="A4709" s="10"/>
    </row>
    <row r="4710" spans="1:1" ht="27.75" customHeight="1" x14ac:dyDescent="0.2">
      <c r="A4710" s="10"/>
    </row>
    <row r="4711" spans="1:1" ht="27.75" customHeight="1" x14ac:dyDescent="0.2">
      <c r="A4711" s="10"/>
    </row>
    <row r="4712" spans="1:1" ht="27.75" customHeight="1" x14ac:dyDescent="0.2">
      <c r="A4712" s="10"/>
    </row>
    <row r="4713" spans="1:1" ht="27.75" customHeight="1" x14ac:dyDescent="0.2">
      <c r="A4713" s="10"/>
    </row>
    <row r="4714" spans="1:1" ht="27.75" customHeight="1" x14ac:dyDescent="0.2">
      <c r="A4714" s="10"/>
    </row>
    <row r="4715" spans="1:1" ht="27.75" customHeight="1" x14ac:dyDescent="0.2">
      <c r="A4715" s="10"/>
    </row>
    <row r="4716" spans="1:1" ht="27.75" customHeight="1" x14ac:dyDescent="0.2">
      <c r="A4716" s="10"/>
    </row>
    <row r="4717" spans="1:1" ht="27.75" customHeight="1" x14ac:dyDescent="0.2">
      <c r="A4717" s="10"/>
    </row>
    <row r="4718" spans="1:1" ht="27.75" customHeight="1" x14ac:dyDescent="0.2">
      <c r="A4718" s="10"/>
    </row>
    <row r="4719" spans="1:1" ht="27.75" customHeight="1" x14ac:dyDescent="0.2">
      <c r="A4719" s="10"/>
    </row>
    <row r="4720" spans="1:1" ht="27.75" customHeight="1" x14ac:dyDescent="0.2">
      <c r="A4720" s="10"/>
    </row>
    <row r="4721" spans="1:1" ht="27.75" customHeight="1" x14ac:dyDescent="0.2">
      <c r="A4721" s="10"/>
    </row>
    <row r="4722" spans="1:1" ht="27.75" customHeight="1" x14ac:dyDescent="0.2">
      <c r="A4722" s="10"/>
    </row>
    <row r="4723" spans="1:1" ht="27.75" customHeight="1" x14ac:dyDescent="0.2">
      <c r="A4723" s="10"/>
    </row>
    <row r="4724" spans="1:1" ht="27.75" customHeight="1" x14ac:dyDescent="0.2">
      <c r="A4724" s="10"/>
    </row>
    <row r="4725" spans="1:1" ht="27.75" customHeight="1" x14ac:dyDescent="0.2">
      <c r="A4725" s="10"/>
    </row>
    <row r="4726" spans="1:1" ht="27.75" customHeight="1" x14ac:dyDescent="0.2">
      <c r="A4726" s="10"/>
    </row>
    <row r="4727" spans="1:1" ht="27.75" customHeight="1" x14ac:dyDescent="0.2">
      <c r="A4727" s="10"/>
    </row>
    <row r="4728" spans="1:1" ht="27.75" customHeight="1" x14ac:dyDescent="0.2">
      <c r="A4728" s="10"/>
    </row>
    <row r="4729" spans="1:1" ht="27.75" customHeight="1" x14ac:dyDescent="0.2">
      <c r="A4729" s="10"/>
    </row>
    <row r="4730" spans="1:1" ht="27.75" customHeight="1" x14ac:dyDescent="0.2">
      <c r="A4730" s="10"/>
    </row>
    <row r="4731" spans="1:1" ht="27.75" customHeight="1" x14ac:dyDescent="0.2">
      <c r="A4731" s="10"/>
    </row>
    <row r="4732" spans="1:1" ht="27.75" customHeight="1" x14ac:dyDescent="0.2">
      <c r="A4732" s="10"/>
    </row>
    <row r="4733" spans="1:1" ht="27.75" customHeight="1" x14ac:dyDescent="0.2">
      <c r="A4733" s="10"/>
    </row>
    <row r="4734" spans="1:1" ht="27.75" customHeight="1" x14ac:dyDescent="0.2">
      <c r="A4734" s="10"/>
    </row>
    <row r="4735" spans="1:1" ht="27.75" customHeight="1" x14ac:dyDescent="0.2">
      <c r="A4735" s="10"/>
    </row>
    <row r="4736" spans="1:1" ht="27.75" customHeight="1" x14ac:dyDescent="0.2">
      <c r="A4736" s="10"/>
    </row>
    <row r="4737" spans="1:1" ht="27.75" customHeight="1" x14ac:dyDescent="0.2">
      <c r="A4737" s="10"/>
    </row>
    <row r="4738" spans="1:1" ht="27.75" customHeight="1" x14ac:dyDescent="0.2">
      <c r="A4738" s="10"/>
    </row>
    <row r="4739" spans="1:1" ht="27.75" customHeight="1" x14ac:dyDescent="0.2">
      <c r="A4739" s="10"/>
    </row>
    <row r="4740" spans="1:1" ht="27.75" customHeight="1" x14ac:dyDescent="0.2">
      <c r="A4740" s="10"/>
    </row>
    <row r="4741" spans="1:1" ht="27.75" customHeight="1" x14ac:dyDescent="0.2">
      <c r="A4741" s="10"/>
    </row>
    <row r="4742" spans="1:1" ht="27.75" customHeight="1" x14ac:dyDescent="0.2">
      <c r="A4742" s="10"/>
    </row>
    <row r="4743" spans="1:1" ht="27.75" customHeight="1" x14ac:dyDescent="0.2">
      <c r="A4743" s="10"/>
    </row>
    <row r="4744" spans="1:1" ht="27.75" customHeight="1" x14ac:dyDescent="0.2">
      <c r="A4744" s="10"/>
    </row>
    <row r="4745" spans="1:1" ht="27.75" customHeight="1" x14ac:dyDescent="0.2">
      <c r="A4745" s="10"/>
    </row>
    <row r="4746" spans="1:1" ht="27.75" customHeight="1" x14ac:dyDescent="0.2">
      <c r="A4746" s="10"/>
    </row>
    <row r="4747" spans="1:1" ht="27.75" customHeight="1" x14ac:dyDescent="0.2">
      <c r="A4747" s="10"/>
    </row>
    <row r="4748" spans="1:1" ht="27.75" customHeight="1" x14ac:dyDescent="0.2">
      <c r="A4748" s="10"/>
    </row>
    <row r="4749" spans="1:1" ht="27.75" customHeight="1" x14ac:dyDescent="0.2">
      <c r="A4749" s="10"/>
    </row>
    <row r="4750" spans="1:1" ht="27.75" customHeight="1" x14ac:dyDescent="0.2">
      <c r="A4750" s="10"/>
    </row>
    <row r="4751" spans="1:1" ht="27.75" customHeight="1" x14ac:dyDescent="0.2">
      <c r="A4751" s="10"/>
    </row>
    <row r="4752" spans="1:1" ht="27.75" customHeight="1" x14ac:dyDescent="0.2">
      <c r="A4752" s="10"/>
    </row>
    <row r="4753" spans="1:1" ht="27.75" customHeight="1" x14ac:dyDescent="0.2">
      <c r="A4753" s="10"/>
    </row>
    <row r="4754" spans="1:1" ht="27.75" customHeight="1" x14ac:dyDescent="0.2">
      <c r="A4754" s="10"/>
    </row>
    <row r="4755" spans="1:1" ht="27.75" customHeight="1" x14ac:dyDescent="0.2">
      <c r="A4755" s="10"/>
    </row>
    <row r="4756" spans="1:1" ht="27.75" customHeight="1" x14ac:dyDescent="0.2">
      <c r="A4756" s="10"/>
    </row>
    <row r="4757" spans="1:1" ht="27.75" customHeight="1" x14ac:dyDescent="0.2">
      <c r="A4757" s="10"/>
    </row>
    <row r="4758" spans="1:1" ht="27.75" customHeight="1" x14ac:dyDescent="0.2">
      <c r="A4758" s="10"/>
    </row>
    <row r="4759" spans="1:1" ht="27.75" customHeight="1" x14ac:dyDescent="0.2">
      <c r="A4759" s="10"/>
    </row>
    <row r="4760" spans="1:1" ht="27.75" customHeight="1" x14ac:dyDescent="0.2">
      <c r="A4760" s="10"/>
    </row>
    <row r="4761" spans="1:1" ht="27.75" customHeight="1" x14ac:dyDescent="0.2">
      <c r="A4761" s="10"/>
    </row>
    <row r="4762" spans="1:1" ht="27.75" customHeight="1" x14ac:dyDescent="0.2">
      <c r="A4762" s="10"/>
    </row>
    <row r="4763" spans="1:1" ht="27.75" customHeight="1" x14ac:dyDescent="0.2">
      <c r="A4763" s="10"/>
    </row>
    <row r="4764" spans="1:1" ht="27.75" customHeight="1" x14ac:dyDescent="0.2">
      <c r="A4764" s="10"/>
    </row>
    <row r="4765" spans="1:1" ht="27.75" customHeight="1" x14ac:dyDescent="0.2">
      <c r="A4765" s="10"/>
    </row>
    <row r="4766" spans="1:1" ht="27.75" customHeight="1" x14ac:dyDescent="0.2">
      <c r="A4766" s="10"/>
    </row>
    <row r="4767" spans="1:1" ht="27.75" customHeight="1" x14ac:dyDescent="0.2">
      <c r="A4767" s="10"/>
    </row>
    <row r="4768" spans="1:1" ht="27.75" customHeight="1" x14ac:dyDescent="0.2">
      <c r="A4768" s="10"/>
    </row>
    <row r="4769" spans="1:1" ht="27.75" customHeight="1" x14ac:dyDescent="0.2">
      <c r="A4769" s="10"/>
    </row>
    <row r="4770" spans="1:1" ht="27.75" customHeight="1" x14ac:dyDescent="0.2">
      <c r="A4770" s="10"/>
    </row>
    <row r="4771" spans="1:1" ht="27.75" customHeight="1" x14ac:dyDescent="0.2">
      <c r="A4771" s="10"/>
    </row>
    <row r="4772" spans="1:1" ht="27.75" customHeight="1" x14ac:dyDescent="0.2">
      <c r="A4772" s="10"/>
    </row>
    <row r="4773" spans="1:1" ht="27.75" customHeight="1" x14ac:dyDescent="0.2">
      <c r="A4773" s="10"/>
    </row>
    <row r="4774" spans="1:1" ht="27.75" customHeight="1" x14ac:dyDescent="0.2">
      <c r="A4774" s="10"/>
    </row>
    <row r="4775" spans="1:1" ht="27.75" customHeight="1" x14ac:dyDescent="0.2">
      <c r="A4775" s="10"/>
    </row>
    <row r="4776" spans="1:1" ht="27.75" customHeight="1" x14ac:dyDescent="0.2">
      <c r="A4776" s="10"/>
    </row>
    <row r="4777" spans="1:1" ht="27.75" customHeight="1" x14ac:dyDescent="0.2">
      <c r="A4777" s="10"/>
    </row>
    <row r="4778" spans="1:1" ht="27.75" customHeight="1" x14ac:dyDescent="0.2">
      <c r="A4778" s="10"/>
    </row>
    <row r="4779" spans="1:1" ht="27.75" customHeight="1" x14ac:dyDescent="0.2">
      <c r="A4779" s="10"/>
    </row>
    <row r="4780" spans="1:1" ht="27.75" customHeight="1" x14ac:dyDescent="0.2">
      <c r="A4780" s="10"/>
    </row>
    <row r="4781" spans="1:1" ht="27.75" customHeight="1" x14ac:dyDescent="0.2">
      <c r="A4781" s="10"/>
    </row>
    <row r="4782" spans="1:1" ht="27.75" customHeight="1" x14ac:dyDescent="0.2">
      <c r="A4782" s="10"/>
    </row>
    <row r="4783" spans="1:1" ht="27.75" customHeight="1" x14ac:dyDescent="0.2">
      <c r="A4783" s="10"/>
    </row>
    <row r="4784" spans="1:1" ht="27.75" customHeight="1" x14ac:dyDescent="0.2">
      <c r="A4784" s="10"/>
    </row>
    <row r="4785" spans="1:1" ht="27.75" customHeight="1" x14ac:dyDescent="0.2">
      <c r="A4785" s="10"/>
    </row>
    <row r="4786" spans="1:1" ht="27.75" customHeight="1" x14ac:dyDescent="0.2">
      <c r="A4786" s="10"/>
    </row>
    <row r="4787" spans="1:1" ht="27.75" customHeight="1" x14ac:dyDescent="0.2">
      <c r="A4787" s="10"/>
    </row>
    <row r="4788" spans="1:1" ht="27.75" customHeight="1" x14ac:dyDescent="0.2">
      <c r="A4788" s="10"/>
    </row>
    <row r="4789" spans="1:1" ht="27.75" customHeight="1" x14ac:dyDescent="0.2">
      <c r="A4789" s="10"/>
    </row>
    <row r="4790" spans="1:1" ht="27.75" customHeight="1" x14ac:dyDescent="0.2">
      <c r="A4790" s="10"/>
    </row>
    <row r="4791" spans="1:1" ht="27.75" customHeight="1" x14ac:dyDescent="0.2">
      <c r="A4791" s="10"/>
    </row>
    <row r="4792" spans="1:1" ht="27.75" customHeight="1" x14ac:dyDescent="0.2">
      <c r="A4792" s="10"/>
    </row>
    <row r="4793" spans="1:1" ht="27.75" customHeight="1" x14ac:dyDescent="0.2">
      <c r="A4793" s="10"/>
    </row>
    <row r="4794" spans="1:1" ht="27.75" customHeight="1" x14ac:dyDescent="0.2">
      <c r="A4794" s="10"/>
    </row>
    <row r="4795" spans="1:1" ht="27.75" customHeight="1" x14ac:dyDescent="0.2">
      <c r="A4795" s="10"/>
    </row>
    <row r="4796" spans="1:1" ht="27.75" customHeight="1" x14ac:dyDescent="0.2">
      <c r="A4796" s="10"/>
    </row>
    <row r="4797" spans="1:1" ht="27.75" customHeight="1" x14ac:dyDescent="0.2">
      <c r="A4797" s="10"/>
    </row>
    <row r="4798" spans="1:1" ht="27.75" customHeight="1" x14ac:dyDescent="0.2">
      <c r="A4798" s="10"/>
    </row>
    <row r="4799" spans="1:1" ht="27.75" customHeight="1" x14ac:dyDescent="0.2">
      <c r="A4799" s="10"/>
    </row>
    <row r="4800" spans="1:1" ht="27.75" customHeight="1" x14ac:dyDescent="0.2">
      <c r="A4800" s="10"/>
    </row>
    <row r="4801" spans="1:1" ht="27.75" customHeight="1" x14ac:dyDescent="0.2">
      <c r="A4801" s="10"/>
    </row>
    <row r="4802" spans="1:1" ht="27.75" customHeight="1" x14ac:dyDescent="0.2">
      <c r="A4802" s="10"/>
    </row>
    <row r="4803" spans="1:1" ht="27.75" customHeight="1" x14ac:dyDescent="0.2">
      <c r="A4803" s="10"/>
    </row>
    <row r="4804" spans="1:1" ht="27.75" customHeight="1" x14ac:dyDescent="0.2">
      <c r="A4804" s="10"/>
    </row>
    <row r="4805" spans="1:1" ht="27.75" customHeight="1" x14ac:dyDescent="0.2">
      <c r="A4805" s="10"/>
    </row>
    <row r="4806" spans="1:1" ht="27.75" customHeight="1" x14ac:dyDescent="0.2">
      <c r="A4806" s="10"/>
    </row>
    <row r="4807" spans="1:1" ht="27.75" customHeight="1" x14ac:dyDescent="0.2">
      <c r="A4807" s="10"/>
    </row>
    <row r="4808" spans="1:1" ht="27.75" customHeight="1" x14ac:dyDescent="0.2">
      <c r="A4808" s="10"/>
    </row>
    <row r="4809" spans="1:1" ht="27.75" customHeight="1" x14ac:dyDescent="0.2">
      <c r="A4809" s="10"/>
    </row>
    <row r="4810" spans="1:1" ht="27.75" customHeight="1" x14ac:dyDescent="0.2">
      <c r="A4810" s="10"/>
    </row>
    <row r="4811" spans="1:1" ht="27.75" customHeight="1" x14ac:dyDescent="0.2">
      <c r="A4811" s="10"/>
    </row>
    <row r="4812" spans="1:1" ht="27.75" customHeight="1" x14ac:dyDescent="0.2">
      <c r="A4812" s="10"/>
    </row>
    <row r="4813" spans="1:1" ht="27.75" customHeight="1" x14ac:dyDescent="0.2">
      <c r="A4813" s="10"/>
    </row>
    <row r="4814" spans="1:1" ht="27.75" customHeight="1" x14ac:dyDescent="0.2">
      <c r="A4814" s="10"/>
    </row>
    <row r="4815" spans="1:1" ht="27.75" customHeight="1" x14ac:dyDescent="0.2">
      <c r="A4815" s="10"/>
    </row>
    <row r="4816" spans="1:1" ht="27.75" customHeight="1" x14ac:dyDescent="0.2">
      <c r="A4816" s="10"/>
    </row>
    <row r="4817" spans="1:1" ht="27.75" customHeight="1" x14ac:dyDescent="0.2">
      <c r="A4817" s="10"/>
    </row>
    <row r="4818" spans="1:1" ht="27.75" customHeight="1" x14ac:dyDescent="0.2">
      <c r="A4818" s="10"/>
    </row>
    <row r="4819" spans="1:1" ht="27.75" customHeight="1" x14ac:dyDescent="0.2">
      <c r="A4819" s="10"/>
    </row>
    <row r="4820" spans="1:1" ht="27.75" customHeight="1" x14ac:dyDescent="0.2">
      <c r="A4820" s="10"/>
    </row>
    <row r="4821" spans="1:1" ht="27.75" customHeight="1" x14ac:dyDescent="0.2">
      <c r="A4821" s="10"/>
    </row>
    <row r="4822" spans="1:1" ht="27.75" customHeight="1" x14ac:dyDescent="0.2">
      <c r="A4822" s="10"/>
    </row>
    <row r="4823" spans="1:1" ht="27.75" customHeight="1" x14ac:dyDescent="0.2">
      <c r="A4823" s="10"/>
    </row>
    <row r="4824" spans="1:1" ht="27.75" customHeight="1" x14ac:dyDescent="0.2">
      <c r="A4824" s="10"/>
    </row>
    <row r="4825" spans="1:1" ht="27.75" customHeight="1" x14ac:dyDescent="0.2">
      <c r="A4825" s="10"/>
    </row>
    <row r="4826" spans="1:1" ht="27.75" customHeight="1" x14ac:dyDescent="0.2">
      <c r="A4826" s="10"/>
    </row>
    <row r="4827" spans="1:1" ht="27.75" customHeight="1" x14ac:dyDescent="0.2">
      <c r="A4827" s="10"/>
    </row>
    <row r="4828" spans="1:1" ht="27.75" customHeight="1" x14ac:dyDescent="0.2">
      <c r="A4828" s="10"/>
    </row>
    <row r="4829" spans="1:1" ht="27.75" customHeight="1" x14ac:dyDescent="0.2">
      <c r="A4829" s="10"/>
    </row>
    <row r="4830" spans="1:1" ht="27.75" customHeight="1" x14ac:dyDescent="0.2">
      <c r="A4830" s="10"/>
    </row>
    <row r="4831" spans="1:1" ht="27.75" customHeight="1" x14ac:dyDescent="0.2">
      <c r="A4831" s="10"/>
    </row>
    <row r="4832" spans="1:1" ht="27.75" customHeight="1" x14ac:dyDescent="0.2">
      <c r="A4832" s="10"/>
    </row>
    <row r="4833" spans="1:1" ht="27.75" customHeight="1" x14ac:dyDescent="0.2">
      <c r="A4833" s="10"/>
    </row>
    <row r="4834" spans="1:1" ht="27.75" customHeight="1" x14ac:dyDescent="0.2">
      <c r="A4834" s="10"/>
    </row>
    <row r="4835" spans="1:1" ht="27.75" customHeight="1" x14ac:dyDescent="0.2">
      <c r="A4835" s="10"/>
    </row>
    <row r="4836" spans="1:1" ht="27.75" customHeight="1" x14ac:dyDescent="0.2">
      <c r="A4836" s="10"/>
    </row>
    <row r="4837" spans="1:1" ht="27.75" customHeight="1" x14ac:dyDescent="0.2">
      <c r="A4837" s="10"/>
    </row>
    <row r="4838" spans="1:1" ht="27.75" customHeight="1" x14ac:dyDescent="0.2">
      <c r="A4838" s="10"/>
    </row>
    <row r="4839" spans="1:1" ht="27.75" customHeight="1" x14ac:dyDescent="0.2">
      <c r="A4839" s="10"/>
    </row>
    <row r="4840" spans="1:1" ht="27.75" customHeight="1" x14ac:dyDescent="0.2">
      <c r="A4840" s="10"/>
    </row>
    <row r="4841" spans="1:1" ht="27.75" customHeight="1" x14ac:dyDescent="0.2">
      <c r="A4841" s="10"/>
    </row>
    <row r="4842" spans="1:1" ht="27.75" customHeight="1" x14ac:dyDescent="0.2">
      <c r="A4842" s="10"/>
    </row>
    <row r="4843" spans="1:1" ht="27.75" customHeight="1" x14ac:dyDescent="0.2">
      <c r="A4843" s="10"/>
    </row>
    <row r="4844" spans="1:1" ht="27.75" customHeight="1" x14ac:dyDescent="0.2">
      <c r="A4844" s="10"/>
    </row>
    <row r="4845" spans="1:1" ht="27.75" customHeight="1" x14ac:dyDescent="0.2">
      <c r="A4845" s="10"/>
    </row>
    <row r="4846" spans="1:1" ht="27.75" customHeight="1" x14ac:dyDescent="0.2">
      <c r="A4846" s="10"/>
    </row>
    <row r="4847" spans="1:1" ht="27.75" customHeight="1" x14ac:dyDescent="0.2">
      <c r="A4847" s="10"/>
    </row>
    <row r="4848" spans="1:1" ht="27.75" customHeight="1" x14ac:dyDescent="0.2">
      <c r="A4848" s="10"/>
    </row>
    <row r="4849" spans="1:1" ht="27.75" customHeight="1" x14ac:dyDescent="0.2">
      <c r="A4849" s="10"/>
    </row>
    <row r="4850" spans="1:1" ht="27.75" customHeight="1" x14ac:dyDescent="0.2">
      <c r="A4850" s="10"/>
    </row>
    <row r="4851" spans="1:1" ht="27.75" customHeight="1" x14ac:dyDescent="0.2">
      <c r="A4851" s="10"/>
    </row>
    <row r="4852" spans="1:1" ht="27.75" customHeight="1" x14ac:dyDescent="0.2">
      <c r="A4852" s="10"/>
    </row>
    <row r="4853" spans="1:1" ht="27.75" customHeight="1" x14ac:dyDescent="0.2">
      <c r="A4853" s="10"/>
    </row>
    <row r="4854" spans="1:1" ht="27.75" customHeight="1" x14ac:dyDescent="0.2">
      <c r="A4854" s="10"/>
    </row>
    <row r="4855" spans="1:1" ht="27.75" customHeight="1" x14ac:dyDescent="0.2">
      <c r="A4855" s="10"/>
    </row>
    <row r="4856" spans="1:1" ht="27.75" customHeight="1" x14ac:dyDescent="0.2">
      <c r="A4856" s="10"/>
    </row>
    <row r="4857" spans="1:1" ht="27.75" customHeight="1" x14ac:dyDescent="0.2">
      <c r="A4857" s="10"/>
    </row>
    <row r="4858" spans="1:1" ht="27.75" customHeight="1" x14ac:dyDescent="0.2">
      <c r="A4858" s="10"/>
    </row>
    <row r="4859" spans="1:1" ht="27.75" customHeight="1" x14ac:dyDescent="0.2">
      <c r="A4859" s="10"/>
    </row>
    <row r="4860" spans="1:1" ht="27.75" customHeight="1" x14ac:dyDescent="0.2">
      <c r="A4860" s="10"/>
    </row>
    <row r="4861" spans="1:1" ht="27.75" customHeight="1" x14ac:dyDescent="0.2">
      <c r="A4861" s="10"/>
    </row>
    <row r="4862" spans="1:1" ht="27.75" customHeight="1" x14ac:dyDescent="0.2">
      <c r="A4862" s="10"/>
    </row>
    <row r="4863" spans="1:1" ht="27.75" customHeight="1" x14ac:dyDescent="0.2">
      <c r="A4863" s="10"/>
    </row>
    <row r="4864" spans="1:1" ht="27.75" customHeight="1" x14ac:dyDescent="0.2">
      <c r="A4864" s="10"/>
    </row>
    <row r="4865" spans="1:1" ht="27.75" customHeight="1" x14ac:dyDescent="0.2">
      <c r="A4865" s="10"/>
    </row>
    <row r="4866" spans="1:1" ht="27.75" customHeight="1" x14ac:dyDescent="0.2">
      <c r="A4866" s="10"/>
    </row>
    <row r="4867" spans="1:1" ht="27.75" customHeight="1" x14ac:dyDescent="0.2">
      <c r="A4867" s="10"/>
    </row>
    <row r="4868" spans="1:1" ht="27.75" customHeight="1" x14ac:dyDescent="0.2">
      <c r="A4868" s="10"/>
    </row>
    <row r="4869" spans="1:1" ht="27.75" customHeight="1" x14ac:dyDescent="0.2">
      <c r="A4869" s="10"/>
    </row>
    <row r="4870" spans="1:1" ht="27.75" customHeight="1" x14ac:dyDescent="0.2">
      <c r="A4870" s="10"/>
    </row>
    <row r="4871" spans="1:1" ht="27.75" customHeight="1" x14ac:dyDescent="0.2">
      <c r="A4871" s="10"/>
    </row>
    <row r="4872" spans="1:1" ht="27.75" customHeight="1" x14ac:dyDescent="0.2">
      <c r="A4872" s="10"/>
    </row>
    <row r="4873" spans="1:1" ht="27.75" customHeight="1" x14ac:dyDescent="0.2">
      <c r="A4873" s="10"/>
    </row>
    <row r="4874" spans="1:1" ht="27.75" customHeight="1" x14ac:dyDescent="0.2">
      <c r="A4874" s="10"/>
    </row>
    <row r="4875" spans="1:1" ht="27.75" customHeight="1" x14ac:dyDescent="0.2">
      <c r="A4875" s="10"/>
    </row>
    <row r="4876" spans="1:1" ht="27.75" customHeight="1" x14ac:dyDescent="0.2">
      <c r="A4876" s="10"/>
    </row>
    <row r="4877" spans="1:1" ht="27.75" customHeight="1" x14ac:dyDescent="0.2">
      <c r="A4877" s="10"/>
    </row>
    <row r="4878" spans="1:1" ht="27.75" customHeight="1" x14ac:dyDescent="0.2">
      <c r="A4878" s="10"/>
    </row>
    <row r="4879" spans="1:1" ht="27.75" customHeight="1" x14ac:dyDescent="0.2">
      <c r="A4879" s="10"/>
    </row>
    <row r="4880" spans="1:1" ht="27.75" customHeight="1" x14ac:dyDescent="0.2">
      <c r="A4880" s="10"/>
    </row>
    <row r="4881" spans="1:1" ht="27.75" customHeight="1" x14ac:dyDescent="0.2">
      <c r="A4881" s="10"/>
    </row>
    <row r="4882" spans="1:1" ht="27.75" customHeight="1" x14ac:dyDescent="0.2">
      <c r="A4882" s="10"/>
    </row>
    <row r="4883" spans="1:1" ht="27.75" customHeight="1" x14ac:dyDescent="0.2">
      <c r="A4883" s="10"/>
    </row>
    <row r="4884" spans="1:1" ht="27.75" customHeight="1" x14ac:dyDescent="0.2">
      <c r="A4884" s="10"/>
    </row>
    <row r="4885" spans="1:1" ht="27.75" customHeight="1" x14ac:dyDescent="0.2">
      <c r="A4885" s="10"/>
    </row>
    <row r="4886" spans="1:1" ht="27.75" customHeight="1" x14ac:dyDescent="0.2">
      <c r="A4886" s="10"/>
    </row>
    <row r="4887" spans="1:1" ht="27.75" customHeight="1" x14ac:dyDescent="0.2">
      <c r="A4887" s="10"/>
    </row>
    <row r="4888" spans="1:1" ht="27.75" customHeight="1" x14ac:dyDescent="0.2">
      <c r="A4888" s="10"/>
    </row>
    <row r="4889" spans="1:1" ht="27.75" customHeight="1" x14ac:dyDescent="0.2">
      <c r="A4889" s="10"/>
    </row>
    <row r="4890" spans="1:1" ht="27.75" customHeight="1" x14ac:dyDescent="0.2">
      <c r="A4890" s="10"/>
    </row>
    <row r="4891" spans="1:1" ht="27.75" customHeight="1" x14ac:dyDescent="0.2">
      <c r="A4891" s="10"/>
    </row>
    <row r="4892" spans="1:1" ht="27.75" customHeight="1" x14ac:dyDescent="0.2">
      <c r="A4892" s="10"/>
    </row>
    <row r="4893" spans="1:1" ht="27.75" customHeight="1" x14ac:dyDescent="0.2">
      <c r="A4893" s="10"/>
    </row>
    <row r="4894" spans="1:1" ht="27.75" customHeight="1" x14ac:dyDescent="0.2">
      <c r="A4894" s="10"/>
    </row>
    <row r="4895" spans="1:1" ht="27.75" customHeight="1" x14ac:dyDescent="0.2">
      <c r="A4895" s="10"/>
    </row>
    <row r="4896" spans="1:1" ht="27.75" customHeight="1" x14ac:dyDescent="0.2">
      <c r="A4896" s="10"/>
    </row>
    <row r="4897" spans="1:1" ht="27.75" customHeight="1" x14ac:dyDescent="0.2">
      <c r="A4897" s="10"/>
    </row>
    <row r="4898" spans="1:1" ht="27.75" customHeight="1" x14ac:dyDescent="0.2">
      <c r="A4898" s="10"/>
    </row>
    <row r="4899" spans="1:1" ht="27.75" customHeight="1" x14ac:dyDescent="0.2">
      <c r="A4899" s="10"/>
    </row>
    <row r="4900" spans="1:1" ht="27.75" customHeight="1" x14ac:dyDescent="0.2">
      <c r="A4900" s="10"/>
    </row>
    <row r="4901" spans="1:1" ht="27.75" customHeight="1" x14ac:dyDescent="0.2">
      <c r="A4901" s="10"/>
    </row>
    <row r="4902" spans="1:1" ht="27.75" customHeight="1" x14ac:dyDescent="0.2">
      <c r="A4902" s="10"/>
    </row>
    <row r="4903" spans="1:1" ht="27.75" customHeight="1" x14ac:dyDescent="0.2">
      <c r="A4903" s="10"/>
    </row>
    <row r="4904" spans="1:1" ht="27.75" customHeight="1" x14ac:dyDescent="0.2">
      <c r="A4904" s="10"/>
    </row>
    <row r="4905" spans="1:1" ht="27.75" customHeight="1" x14ac:dyDescent="0.2">
      <c r="A4905" s="10"/>
    </row>
    <row r="4906" spans="1:1" ht="27.75" customHeight="1" x14ac:dyDescent="0.2">
      <c r="A4906" s="10"/>
    </row>
    <row r="4907" spans="1:1" ht="27.75" customHeight="1" x14ac:dyDescent="0.2">
      <c r="A4907" s="10"/>
    </row>
    <row r="4908" spans="1:1" ht="27.75" customHeight="1" x14ac:dyDescent="0.2">
      <c r="A4908" s="10"/>
    </row>
    <row r="4909" spans="1:1" ht="27.75" customHeight="1" x14ac:dyDescent="0.2">
      <c r="A4909" s="10"/>
    </row>
    <row r="4910" spans="1:1" ht="27.75" customHeight="1" x14ac:dyDescent="0.2">
      <c r="A4910" s="10"/>
    </row>
    <row r="4911" spans="1:1" ht="27.75" customHeight="1" x14ac:dyDescent="0.2">
      <c r="A4911" s="10"/>
    </row>
    <row r="4912" spans="1:1" ht="27.75" customHeight="1" x14ac:dyDescent="0.2">
      <c r="A4912" s="10"/>
    </row>
    <row r="4913" spans="1:1" ht="27.75" customHeight="1" x14ac:dyDescent="0.2">
      <c r="A4913" s="10"/>
    </row>
    <row r="4914" spans="1:1" ht="27.75" customHeight="1" x14ac:dyDescent="0.2">
      <c r="A4914" s="10"/>
    </row>
    <row r="4915" spans="1:1" ht="27.75" customHeight="1" x14ac:dyDescent="0.2">
      <c r="A4915" s="10"/>
    </row>
    <row r="4916" spans="1:1" ht="27.75" customHeight="1" x14ac:dyDescent="0.2">
      <c r="A4916" s="10"/>
    </row>
    <row r="4917" spans="1:1" ht="27.75" customHeight="1" x14ac:dyDescent="0.2">
      <c r="A4917" s="10"/>
    </row>
    <row r="4918" spans="1:1" ht="27.75" customHeight="1" x14ac:dyDescent="0.2">
      <c r="A4918" s="10"/>
    </row>
    <row r="4919" spans="1:1" ht="27.75" customHeight="1" x14ac:dyDescent="0.2">
      <c r="A4919" s="10"/>
    </row>
    <row r="4920" spans="1:1" ht="27.75" customHeight="1" x14ac:dyDescent="0.2">
      <c r="A4920" s="10"/>
    </row>
    <row r="4921" spans="1:1" ht="27.75" customHeight="1" x14ac:dyDescent="0.2">
      <c r="A4921" s="10"/>
    </row>
    <row r="4922" spans="1:1" ht="27.75" customHeight="1" x14ac:dyDescent="0.2">
      <c r="A4922" s="10"/>
    </row>
    <row r="4923" spans="1:1" ht="27.75" customHeight="1" x14ac:dyDescent="0.2">
      <c r="A4923" s="10"/>
    </row>
    <row r="4924" spans="1:1" ht="27.75" customHeight="1" x14ac:dyDescent="0.2">
      <c r="A4924" s="10"/>
    </row>
    <row r="4925" spans="1:1" ht="27.75" customHeight="1" x14ac:dyDescent="0.2">
      <c r="A4925" s="10"/>
    </row>
    <row r="4926" spans="1:1" ht="27.75" customHeight="1" x14ac:dyDescent="0.2">
      <c r="A4926" s="10"/>
    </row>
    <row r="4927" spans="1:1" ht="27.75" customHeight="1" x14ac:dyDescent="0.2">
      <c r="A4927" s="10"/>
    </row>
    <row r="4928" spans="1:1" ht="27.75" customHeight="1" x14ac:dyDescent="0.2">
      <c r="A4928" s="10"/>
    </row>
    <row r="4929" spans="1:1" ht="27.75" customHeight="1" x14ac:dyDescent="0.2">
      <c r="A4929" s="10"/>
    </row>
    <row r="4930" spans="1:1" ht="27.75" customHeight="1" x14ac:dyDescent="0.2">
      <c r="A4930" s="10"/>
    </row>
    <row r="4931" spans="1:1" ht="27.75" customHeight="1" x14ac:dyDescent="0.2">
      <c r="A4931" s="10"/>
    </row>
    <row r="4932" spans="1:1" ht="27.75" customHeight="1" x14ac:dyDescent="0.2">
      <c r="A4932" s="10"/>
    </row>
    <row r="4933" spans="1:1" ht="27.75" customHeight="1" x14ac:dyDescent="0.2">
      <c r="A4933" s="10"/>
    </row>
    <row r="4934" spans="1:1" ht="27.75" customHeight="1" x14ac:dyDescent="0.2">
      <c r="A4934" s="10"/>
    </row>
    <row r="4935" spans="1:1" ht="27.75" customHeight="1" x14ac:dyDescent="0.2">
      <c r="A4935" s="10"/>
    </row>
    <row r="4936" spans="1:1" ht="27.75" customHeight="1" x14ac:dyDescent="0.2">
      <c r="A4936" s="10"/>
    </row>
    <row r="4937" spans="1:1" ht="27.75" customHeight="1" x14ac:dyDescent="0.2">
      <c r="A4937" s="10"/>
    </row>
    <row r="4938" spans="1:1" ht="27.75" customHeight="1" x14ac:dyDescent="0.2">
      <c r="A4938" s="10"/>
    </row>
    <row r="4939" spans="1:1" ht="27.75" customHeight="1" x14ac:dyDescent="0.2">
      <c r="A4939" s="10"/>
    </row>
    <row r="4940" spans="1:1" ht="27.75" customHeight="1" x14ac:dyDescent="0.2">
      <c r="A4940" s="10"/>
    </row>
    <row r="4941" spans="1:1" ht="27.75" customHeight="1" x14ac:dyDescent="0.2">
      <c r="A4941" s="10"/>
    </row>
    <row r="4942" spans="1:1" ht="27.75" customHeight="1" x14ac:dyDescent="0.2">
      <c r="A4942" s="10"/>
    </row>
    <row r="4943" spans="1:1" ht="27.75" customHeight="1" x14ac:dyDescent="0.2">
      <c r="A4943" s="10"/>
    </row>
    <row r="4944" spans="1:1" ht="27.75" customHeight="1" x14ac:dyDescent="0.2">
      <c r="A4944" s="10"/>
    </row>
    <row r="4945" spans="1:1" ht="27.75" customHeight="1" x14ac:dyDescent="0.2">
      <c r="A4945" s="10"/>
    </row>
    <row r="4946" spans="1:1" ht="27.75" customHeight="1" x14ac:dyDescent="0.2">
      <c r="A4946" s="10"/>
    </row>
    <row r="4947" spans="1:1" ht="27.75" customHeight="1" x14ac:dyDescent="0.2">
      <c r="A4947" s="10"/>
    </row>
    <row r="4948" spans="1:1" ht="27.75" customHeight="1" x14ac:dyDescent="0.2">
      <c r="A4948" s="10"/>
    </row>
    <row r="4949" spans="1:1" ht="27.75" customHeight="1" x14ac:dyDescent="0.2">
      <c r="A4949" s="10"/>
    </row>
    <row r="4950" spans="1:1" ht="27.75" customHeight="1" x14ac:dyDescent="0.2">
      <c r="A4950" s="10"/>
    </row>
    <row r="4951" spans="1:1" ht="27.75" customHeight="1" x14ac:dyDescent="0.2">
      <c r="A4951" s="10"/>
    </row>
    <row r="4952" spans="1:1" ht="27.75" customHeight="1" x14ac:dyDescent="0.2">
      <c r="A4952" s="10"/>
    </row>
    <row r="4953" spans="1:1" ht="27.75" customHeight="1" x14ac:dyDescent="0.2">
      <c r="A4953" s="10"/>
    </row>
    <row r="4954" spans="1:1" ht="27.75" customHeight="1" x14ac:dyDescent="0.2">
      <c r="A4954" s="10"/>
    </row>
    <row r="4955" spans="1:1" ht="27.75" customHeight="1" x14ac:dyDescent="0.2">
      <c r="A4955" s="10"/>
    </row>
    <row r="4956" spans="1:1" ht="27.75" customHeight="1" x14ac:dyDescent="0.2">
      <c r="A4956" s="10"/>
    </row>
    <row r="4957" spans="1:1" ht="27.75" customHeight="1" x14ac:dyDescent="0.2">
      <c r="A4957" s="10"/>
    </row>
    <row r="4958" spans="1:1" ht="27.75" customHeight="1" x14ac:dyDescent="0.2">
      <c r="A4958" s="10"/>
    </row>
    <row r="4959" spans="1:1" ht="27.75" customHeight="1" x14ac:dyDescent="0.2">
      <c r="A4959" s="10"/>
    </row>
    <row r="4960" spans="1:1" ht="27.75" customHeight="1" x14ac:dyDescent="0.2">
      <c r="A4960" s="10"/>
    </row>
    <row r="4961" spans="1:1" ht="27.75" customHeight="1" x14ac:dyDescent="0.2">
      <c r="A4961" s="10"/>
    </row>
    <row r="4962" spans="1:1" ht="27.75" customHeight="1" x14ac:dyDescent="0.2">
      <c r="A4962" s="10"/>
    </row>
    <row r="4963" spans="1:1" ht="27.75" customHeight="1" x14ac:dyDescent="0.2">
      <c r="A4963" s="10"/>
    </row>
    <row r="4964" spans="1:1" ht="27.75" customHeight="1" x14ac:dyDescent="0.2">
      <c r="A4964" s="10"/>
    </row>
    <row r="4965" spans="1:1" ht="27.75" customHeight="1" x14ac:dyDescent="0.2">
      <c r="A4965" s="10"/>
    </row>
    <row r="4966" spans="1:1" ht="27.75" customHeight="1" x14ac:dyDescent="0.2">
      <c r="A4966" s="10"/>
    </row>
    <row r="4967" spans="1:1" ht="27.75" customHeight="1" x14ac:dyDescent="0.2">
      <c r="A4967" s="10"/>
    </row>
    <row r="4968" spans="1:1" ht="27.75" customHeight="1" x14ac:dyDescent="0.2">
      <c r="A4968" s="10"/>
    </row>
    <row r="4969" spans="1:1" ht="27.75" customHeight="1" x14ac:dyDescent="0.2">
      <c r="A4969" s="10"/>
    </row>
    <row r="4970" spans="1:1" ht="27.75" customHeight="1" x14ac:dyDescent="0.2">
      <c r="A4970" s="10"/>
    </row>
    <row r="4971" spans="1:1" ht="27.75" customHeight="1" x14ac:dyDescent="0.2">
      <c r="A4971" s="10"/>
    </row>
    <row r="4972" spans="1:1" ht="27.75" customHeight="1" x14ac:dyDescent="0.2">
      <c r="A4972" s="10"/>
    </row>
    <row r="4973" spans="1:1" ht="27.75" customHeight="1" x14ac:dyDescent="0.2">
      <c r="A4973" s="10"/>
    </row>
    <row r="4974" spans="1:1" ht="27.75" customHeight="1" x14ac:dyDescent="0.2">
      <c r="A4974" s="10"/>
    </row>
    <row r="4975" spans="1:1" ht="27.75" customHeight="1" x14ac:dyDescent="0.2">
      <c r="A4975" s="10"/>
    </row>
    <row r="4976" spans="1:1" ht="27.75" customHeight="1" x14ac:dyDescent="0.2">
      <c r="A4976" s="10"/>
    </row>
    <row r="4977" spans="1:1" ht="27.75" customHeight="1" x14ac:dyDescent="0.2">
      <c r="A4977" s="10"/>
    </row>
    <row r="4978" spans="1:1" ht="27.75" customHeight="1" x14ac:dyDescent="0.2">
      <c r="A4978" s="10"/>
    </row>
    <row r="4979" spans="1:1" ht="27.75" customHeight="1" x14ac:dyDescent="0.2">
      <c r="A4979" s="10"/>
    </row>
    <row r="4980" spans="1:1" ht="27.75" customHeight="1" x14ac:dyDescent="0.2">
      <c r="A4980" s="10"/>
    </row>
    <row r="4981" spans="1:1" ht="27.75" customHeight="1" x14ac:dyDescent="0.2">
      <c r="A4981" s="10"/>
    </row>
    <row r="4982" spans="1:1" ht="27.75" customHeight="1" x14ac:dyDescent="0.2">
      <c r="A4982" s="10"/>
    </row>
    <row r="4983" spans="1:1" ht="27.75" customHeight="1" x14ac:dyDescent="0.2">
      <c r="A4983" s="10"/>
    </row>
    <row r="4984" spans="1:1" ht="27.75" customHeight="1" x14ac:dyDescent="0.2">
      <c r="A4984" s="10"/>
    </row>
    <row r="4985" spans="1:1" ht="27.75" customHeight="1" x14ac:dyDescent="0.2">
      <c r="A4985" s="10"/>
    </row>
    <row r="4986" spans="1:1" ht="27.75" customHeight="1" x14ac:dyDescent="0.2">
      <c r="A4986" s="10"/>
    </row>
    <row r="4987" spans="1:1" ht="27.75" customHeight="1" x14ac:dyDescent="0.2">
      <c r="A4987" s="10"/>
    </row>
    <row r="4988" spans="1:1" ht="27.75" customHeight="1" x14ac:dyDescent="0.2">
      <c r="A4988" s="10"/>
    </row>
    <row r="4989" spans="1:1" ht="27.75" customHeight="1" x14ac:dyDescent="0.2">
      <c r="A4989" s="10"/>
    </row>
    <row r="4990" spans="1:1" ht="27.75" customHeight="1" x14ac:dyDescent="0.2">
      <c r="A4990" s="10"/>
    </row>
    <row r="4991" spans="1:1" ht="27.75" customHeight="1" x14ac:dyDescent="0.2">
      <c r="A4991" s="10"/>
    </row>
    <row r="4992" spans="1:1" ht="27.75" customHeight="1" x14ac:dyDescent="0.2">
      <c r="A4992" s="10"/>
    </row>
    <row r="4993" spans="1:1" ht="27.75" customHeight="1" x14ac:dyDescent="0.2">
      <c r="A4993" s="10"/>
    </row>
    <row r="4994" spans="1:1" ht="27.75" customHeight="1" x14ac:dyDescent="0.2">
      <c r="A4994" s="10"/>
    </row>
    <row r="4995" spans="1:1" ht="27.75" customHeight="1" x14ac:dyDescent="0.2">
      <c r="A4995" s="10"/>
    </row>
    <row r="4996" spans="1:1" ht="27.75" customHeight="1" x14ac:dyDescent="0.2">
      <c r="A4996" s="10"/>
    </row>
    <row r="4997" spans="1:1" ht="27.75" customHeight="1" x14ac:dyDescent="0.2">
      <c r="A4997" s="10"/>
    </row>
    <row r="4998" spans="1:1" ht="27.75" customHeight="1" x14ac:dyDescent="0.2">
      <c r="A4998" s="10"/>
    </row>
    <row r="4999" spans="1:1" ht="27.75" customHeight="1" x14ac:dyDescent="0.2">
      <c r="A4999" s="10"/>
    </row>
    <row r="5000" spans="1:1" ht="27.75" customHeight="1" x14ac:dyDescent="0.2">
      <c r="A5000" s="10"/>
    </row>
    <row r="5001" spans="1:1" ht="27.75" customHeight="1" x14ac:dyDescent="0.2">
      <c r="A5001" s="10"/>
    </row>
    <row r="5002" spans="1:1" ht="27.75" customHeight="1" x14ac:dyDescent="0.2">
      <c r="A5002" s="10"/>
    </row>
    <row r="5003" spans="1:1" ht="27.75" customHeight="1" x14ac:dyDescent="0.2">
      <c r="A5003" s="10"/>
    </row>
    <row r="5004" spans="1:1" ht="27.75" customHeight="1" x14ac:dyDescent="0.2">
      <c r="A5004" s="10"/>
    </row>
    <row r="5005" spans="1:1" ht="27.75" customHeight="1" x14ac:dyDescent="0.2">
      <c r="A5005" s="10"/>
    </row>
    <row r="5006" spans="1:1" ht="27.75" customHeight="1" x14ac:dyDescent="0.2">
      <c r="A5006" s="10"/>
    </row>
    <row r="5007" spans="1:1" ht="27.75" customHeight="1" x14ac:dyDescent="0.2">
      <c r="A5007" s="10"/>
    </row>
    <row r="5008" spans="1:1" ht="27.75" customHeight="1" x14ac:dyDescent="0.2">
      <c r="A5008" s="10"/>
    </row>
    <row r="5009" spans="1:1" ht="27.75" customHeight="1" x14ac:dyDescent="0.2">
      <c r="A5009" s="10"/>
    </row>
    <row r="5010" spans="1:1" ht="27.75" customHeight="1" x14ac:dyDescent="0.2">
      <c r="A5010" s="10"/>
    </row>
    <row r="5011" spans="1:1" ht="27.75" customHeight="1" x14ac:dyDescent="0.2">
      <c r="A5011" s="10"/>
    </row>
    <row r="5012" spans="1:1" ht="27.75" customHeight="1" x14ac:dyDescent="0.2">
      <c r="A5012" s="10"/>
    </row>
    <row r="5013" spans="1:1" ht="27.75" customHeight="1" x14ac:dyDescent="0.2">
      <c r="A5013" s="10"/>
    </row>
    <row r="5014" spans="1:1" ht="27.75" customHeight="1" x14ac:dyDescent="0.2">
      <c r="A5014" s="10"/>
    </row>
    <row r="5015" spans="1:1" ht="27.75" customHeight="1" x14ac:dyDescent="0.2">
      <c r="A5015" s="10"/>
    </row>
    <row r="5016" spans="1:1" ht="27.75" customHeight="1" x14ac:dyDescent="0.2">
      <c r="A5016" s="10"/>
    </row>
    <row r="5017" spans="1:1" ht="27.75" customHeight="1" x14ac:dyDescent="0.2">
      <c r="A5017" s="10"/>
    </row>
    <row r="5018" spans="1:1" ht="27.75" customHeight="1" x14ac:dyDescent="0.2">
      <c r="A5018" s="10"/>
    </row>
    <row r="5019" spans="1:1" ht="27.75" customHeight="1" x14ac:dyDescent="0.2">
      <c r="A5019" s="10"/>
    </row>
    <row r="5020" spans="1:1" ht="27.75" customHeight="1" x14ac:dyDescent="0.2">
      <c r="A5020" s="10"/>
    </row>
    <row r="5021" spans="1:1" ht="27.75" customHeight="1" x14ac:dyDescent="0.2">
      <c r="A5021" s="10"/>
    </row>
    <row r="5022" spans="1:1" ht="27.75" customHeight="1" x14ac:dyDescent="0.2">
      <c r="A5022" s="10"/>
    </row>
    <row r="5023" spans="1:1" ht="27.75" customHeight="1" x14ac:dyDescent="0.2">
      <c r="A5023" s="10"/>
    </row>
    <row r="5024" spans="1:1" ht="27.75" customHeight="1" x14ac:dyDescent="0.2">
      <c r="A5024" s="10"/>
    </row>
    <row r="5025" spans="1:1" ht="27.75" customHeight="1" x14ac:dyDescent="0.2">
      <c r="A5025" s="10"/>
    </row>
    <row r="5026" spans="1:1" ht="27.75" customHeight="1" x14ac:dyDescent="0.2">
      <c r="A5026" s="10"/>
    </row>
    <row r="5027" spans="1:1" ht="27.75" customHeight="1" x14ac:dyDescent="0.2">
      <c r="A5027" s="10"/>
    </row>
    <row r="5028" spans="1:1" ht="27.75" customHeight="1" x14ac:dyDescent="0.2">
      <c r="A5028" s="10"/>
    </row>
    <row r="5029" spans="1:1" ht="27.75" customHeight="1" x14ac:dyDescent="0.2">
      <c r="A5029" s="10"/>
    </row>
    <row r="5030" spans="1:1" ht="27.75" customHeight="1" x14ac:dyDescent="0.2">
      <c r="A5030" s="10"/>
    </row>
    <row r="5031" spans="1:1" ht="27.75" customHeight="1" x14ac:dyDescent="0.2">
      <c r="A5031" s="10"/>
    </row>
    <row r="5032" spans="1:1" ht="27.75" customHeight="1" x14ac:dyDescent="0.2">
      <c r="A5032" s="10"/>
    </row>
    <row r="5033" spans="1:1" ht="27.75" customHeight="1" x14ac:dyDescent="0.2">
      <c r="A5033" s="10"/>
    </row>
    <row r="5034" spans="1:1" ht="27.75" customHeight="1" x14ac:dyDescent="0.2">
      <c r="A5034" s="10"/>
    </row>
    <row r="5035" spans="1:1" ht="27.75" customHeight="1" x14ac:dyDescent="0.2">
      <c r="A5035" s="10"/>
    </row>
    <row r="5036" spans="1:1" ht="27.75" customHeight="1" x14ac:dyDescent="0.2">
      <c r="A5036" s="10"/>
    </row>
    <row r="5037" spans="1:1" ht="27.75" customHeight="1" x14ac:dyDescent="0.2">
      <c r="A5037" s="10"/>
    </row>
    <row r="5038" spans="1:1" ht="27.75" customHeight="1" x14ac:dyDescent="0.2">
      <c r="A5038" s="10"/>
    </row>
    <row r="5039" spans="1:1" ht="27.75" customHeight="1" x14ac:dyDescent="0.2">
      <c r="A5039" s="10"/>
    </row>
    <row r="5040" spans="1:1" ht="27.75" customHeight="1" x14ac:dyDescent="0.2">
      <c r="A5040" s="10"/>
    </row>
    <row r="5041" spans="1:1" ht="27.75" customHeight="1" x14ac:dyDescent="0.2">
      <c r="A5041" s="10"/>
    </row>
    <row r="5042" spans="1:1" ht="27.75" customHeight="1" x14ac:dyDescent="0.2">
      <c r="A5042" s="10"/>
    </row>
    <row r="5043" spans="1:1" ht="27.75" customHeight="1" x14ac:dyDescent="0.2">
      <c r="A5043" s="10"/>
    </row>
    <row r="5044" spans="1:1" ht="27.75" customHeight="1" x14ac:dyDescent="0.2">
      <c r="A5044" s="10"/>
    </row>
    <row r="5045" spans="1:1" ht="27.75" customHeight="1" x14ac:dyDescent="0.2">
      <c r="A5045" s="10"/>
    </row>
    <row r="5046" spans="1:1" ht="27.75" customHeight="1" x14ac:dyDescent="0.2">
      <c r="A5046" s="10"/>
    </row>
    <row r="5047" spans="1:1" ht="27.75" customHeight="1" x14ac:dyDescent="0.2">
      <c r="A5047" s="10"/>
    </row>
    <row r="5048" spans="1:1" ht="27.75" customHeight="1" x14ac:dyDescent="0.2">
      <c r="A5048" s="10"/>
    </row>
    <row r="5049" spans="1:1" ht="27.75" customHeight="1" x14ac:dyDescent="0.2">
      <c r="A5049" s="10"/>
    </row>
    <row r="5050" spans="1:1" ht="27.75" customHeight="1" x14ac:dyDescent="0.2">
      <c r="A5050" s="10"/>
    </row>
    <row r="5051" spans="1:1" ht="27.75" customHeight="1" x14ac:dyDescent="0.2">
      <c r="A5051" s="10"/>
    </row>
    <row r="5052" spans="1:1" ht="27.75" customHeight="1" x14ac:dyDescent="0.2">
      <c r="A5052" s="10"/>
    </row>
    <row r="5053" spans="1:1" ht="27.75" customHeight="1" x14ac:dyDescent="0.2">
      <c r="A5053" s="10"/>
    </row>
    <row r="5054" spans="1:1" ht="27.75" customHeight="1" x14ac:dyDescent="0.2">
      <c r="A5054" s="10"/>
    </row>
    <row r="5055" spans="1:1" ht="27.75" customHeight="1" x14ac:dyDescent="0.2">
      <c r="A5055" s="10"/>
    </row>
    <row r="5056" spans="1:1" ht="27.75" customHeight="1" x14ac:dyDescent="0.2">
      <c r="A5056" s="10"/>
    </row>
    <row r="5057" spans="1:1" ht="27.75" customHeight="1" x14ac:dyDescent="0.2">
      <c r="A5057" s="10"/>
    </row>
    <row r="5058" spans="1:1" ht="27.75" customHeight="1" x14ac:dyDescent="0.2">
      <c r="A5058" s="10"/>
    </row>
    <row r="5059" spans="1:1" ht="27.75" customHeight="1" x14ac:dyDescent="0.2">
      <c r="A5059" s="10"/>
    </row>
    <row r="5060" spans="1:1" ht="27.75" customHeight="1" x14ac:dyDescent="0.2">
      <c r="A5060" s="10"/>
    </row>
    <row r="5061" spans="1:1" ht="27.75" customHeight="1" x14ac:dyDescent="0.2">
      <c r="A5061" s="10"/>
    </row>
    <row r="5062" spans="1:1" ht="27.75" customHeight="1" x14ac:dyDescent="0.2">
      <c r="A5062" s="10"/>
    </row>
    <row r="5063" spans="1:1" ht="27.75" customHeight="1" x14ac:dyDescent="0.2">
      <c r="A5063" s="10"/>
    </row>
    <row r="5064" spans="1:1" ht="27.75" customHeight="1" x14ac:dyDescent="0.2">
      <c r="A5064" s="10"/>
    </row>
    <row r="5065" spans="1:1" ht="27.75" customHeight="1" x14ac:dyDescent="0.2">
      <c r="A5065" s="10"/>
    </row>
    <row r="5066" spans="1:1" ht="27.75" customHeight="1" x14ac:dyDescent="0.2">
      <c r="A5066" s="10"/>
    </row>
    <row r="5067" spans="1:1" ht="27.75" customHeight="1" x14ac:dyDescent="0.2">
      <c r="A5067" s="10"/>
    </row>
    <row r="5068" spans="1:1" ht="27.75" customHeight="1" x14ac:dyDescent="0.2">
      <c r="A5068" s="10"/>
    </row>
    <row r="5069" spans="1:1" ht="27.75" customHeight="1" x14ac:dyDescent="0.2">
      <c r="A5069" s="10"/>
    </row>
    <row r="5070" spans="1:1" ht="27.75" customHeight="1" x14ac:dyDescent="0.2">
      <c r="A5070" s="10"/>
    </row>
    <row r="5071" spans="1:1" ht="27.75" customHeight="1" x14ac:dyDescent="0.2">
      <c r="A5071" s="10"/>
    </row>
    <row r="5072" spans="1:1" ht="27.75" customHeight="1" x14ac:dyDescent="0.2">
      <c r="A5072" s="10"/>
    </row>
    <row r="5073" spans="1:1" ht="27.75" customHeight="1" x14ac:dyDescent="0.2">
      <c r="A5073" s="10"/>
    </row>
    <row r="5074" spans="1:1" ht="27.75" customHeight="1" x14ac:dyDescent="0.2">
      <c r="A5074" s="10"/>
    </row>
    <row r="5075" spans="1:1" ht="27.75" customHeight="1" x14ac:dyDescent="0.2">
      <c r="A5075" s="10"/>
    </row>
    <row r="5076" spans="1:1" ht="27.75" customHeight="1" x14ac:dyDescent="0.2">
      <c r="A5076" s="10"/>
    </row>
    <row r="5077" spans="1:1" ht="27.75" customHeight="1" x14ac:dyDescent="0.2">
      <c r="A5077" s="10"/>
    </row>
    <row r="5078" spans="1:1" ht="27.75" customHeight="1" x14ac:dyDescent="0.2">
      <c r="A5078" s="10"/>
    </row>
    <row r="5079" spans="1:1" ht="27.75" customHeight="1" x14ac:dyDescent="0.2">
      <c r="A5079" s="10"/>
    </row>
    <row r="5080" spans="1:1" ht="27.75" customHeight="1" x14ac:dyDescent="0.2">
      <c r="A5080" s="10"/>
    </row>
    <row r="5081" spans="1:1" ht="27.75" customHeight="1" x14ac:dyDescent="0.2">
      <c r="A5081" s="10"/>
    </row>
    <row r="5082" spans="1:1" ht="27.75" customHeight="1" x14ac:dyDescent="0.2">
      <c r="A5082" s="10"/>
    </row>
    <row r="5083" spans="1:1" ht="27.75" customHeight="1" x14ac:dyDescent="0.2">
      <c r="A5083" s="10"/>
    </row>
    <row r="5084" spans="1:1" ht="27.75" customHeight="1" x14ac:dyDescent="0.2">
      <c r="A5084" s="10"/>
    </row>
    <row r="5085" spans="1:1" ht="27.75" customHeight="1" x14ac:dyDescent="0.2">
      <c r="A5085" s="10"/>
    </row>
    <row r="5086" spans="1:1" ht="27.75" customHeight="1" x14ac:dyDescent="0.2">
      <c r="A5086" s="10"/>
    </row>
    <row r="5087" spans="1:1" ht="27.75" customHeight="1" x14ac:dyDescent="0.2">
      <c r="A5087" s="10"/>
    </row>
    <row r="5088" spans="1:1" ht="27.75" customHeight="1" x14ac:dyDescent="0.2">
      <c r="A5088" s="10"/>
    </row>
    <row r="5089" spans="1:1" ht="27.75" customHeight="1" x14ac:dyDescent="0.2">
      <c r="A5089" s="10"/>
    </row>
    <row r="5090" spans="1:1" ht="27.75" customHeight="1" x14ac:dyDescent="0.2">
      <c r="A5090" s="10"/>
    </row>
    <row r="5091" spans="1:1" ht="27.75" customHeight="1" x14ac:dyDescent="0.2">
      <c r="A5091" s="10"/>
    </row>
    <row r="5092" spans="1:1" ht="27.75" customHeight="1" x14ac:dyDescent="0.2">
      <c r="A5092" s="10"/>
    </row>
    <row r="5093" spans="1:1" ht="27.75" customHeight="1" x14ac:dyDescent="0.2">
      <c r="A5093" s="10"/>
    </row>
    <row r="5094" spans="1:1" ht="27.75" customHeight="1" x14ac:dyDescent="0.2">
      <c r="A5094" s="10"/>
    </row>
    <row r="5095" spans="1:1" ht="27.75" customHeight="1" x14ac:dyDescent="0.2">
      <c r="A5095" s="10"/>
    </row>
    <row r="5096" spans="1:1" ht="27.75" customHeight="1" x14ac:dyDescent="0.2">
      <c r="A5096" s="10"/>
    </row>
    <row r="5097" spans="1:1" ht="27.75" customHeight="1" x14ac:dyDescent="0.2">
      <c r="A5097" s="10"/>
    </row>
    <row r="5098" spans="1:1" ht="27.75" customHeight="1" x14ac:dyDescent="0.2">
      <c r="A5098" s="10"/>
    </row>
    <row r="5099" spans="1:1" ht="27.75" customHeight="1" x14ac:dyDescent="0.2">
      <c r="A5099" s="10"/>
    </row>
    <row r="5100" spans="1:1" ht="27.75" customHeight="1" x14ac:dyDescent="0.2">
      <c r="A5100" s="10"/>
    </row>
    <row r="5101" spans="1:1" ht="27.75" customHeight="1" x14ac:dyDescent="0.2">
      <c r="A5101" s="10"/>
    </row>
    <row r="5102" spans="1:1" ht="27.75" customHeight="1" x14ac:dyDescent="0.2">
      <c r="A5102" s="10"/>
    </row>
    <row r="5103" spans="1:1" ht="27.75" customHeight="1" x14ac:dyDescent="0.2">
      <c r="A5103" s="10"/>
    </row>
    <row r="5104" spans="1:1" ht="27.75" customHeight="1" x14ac:dyDescent="0.2">
      <c r="A5104" s="10"/>
    </row>
    <row r="5105" spans="1:1" ht="27.75" customHeight="1" x14ac:dyDescent="0.2">
      <c r="A5105" s="10"/>
    </row>
    <row r="5106" spans="1:1" ht="27.75" customHeight="1" x14ac:dyDescent="0.2">
      <c r="A5106" s="10"/>
    </row>
    <row r="5107" spans="1:1" ht="27.75" customHeight="1" x14ac:dyDescent="0.2">
      <c r="A5107" s="10"/>
    </row>
    <row r="5108" spans="1:1" ht="27.75" customHeight="1" x14ac:dyDescent="0.2">
      <c r="A5108" s="10"/>
    </row>
    <row r="5109" spans="1:1" ht="27.75" customHeight="1" x14ac:dyDescent="0.2">
      <c r="A5109" s="10"/>
    </row>
    <row r="5110" spans="1:1" ht="27.75" customHeight="1" x14ac:dyDescent="0.2">
      <c r="A5110" s="10"/>
    </row>
    <row r="5111" spans="1:1" ht="27.75" customHeight="1" x14ac:dyDescent="0.2">
      <c r="A5111" s="10"/>
    </row>
    <row r="5112" spans="1:1" ht="27.75" customHeight="1" x14ac:dyDescent="0.2">
      <c r="A5112" s="10"/>
    </row>
    <row r="5113" spans="1:1" ht="27.75" customHeight="1" x14ac:dyDescent="0.2">
      <c r="A5113" s="10"/>
    </row>
    <row r="5114" spans="1:1" ht="27.75" customHeight="1" x14ac:dyDescent="0.2">
      <c r="A5114" s="10"/>
    </row>
    <row r="5115" spans="1:1" ht="27.75" customHeight="1" x14ac:dyDescent="0.2">
      <c r="A5115" s="10"/>
    </row>
    <row r="5116" spans="1:1" ht="27.75" customHeight="1" x14ac:dyDescent="0.2">
      <c r="A5116" s="10"/>
    </row>
    <row r="5117" spans="1:1" ht="27.75" customHeight="1" x14ac:dyDescent="0.2">
      <c r="A5117" s="10"/>
    </row>
    <row r="5118" spans="1:1" ht="27.75" customHeight="1" x14ac:dyDescent="0.2">
      <c r="A5118" s="10"/>
    </row>
    <row r="5119" spans="1:1" ht="27.75" customHeight="1" x14ac:dyDescent="0.2">
      <c r="A5119" s="10"/>
    </row>
    <row r="5120" spans="1:1" ht="27.75" customHeight="1" x14ac:dyDescent="0.2">
      <c r="A5120" s="10"/>
    </row>
    <row r="5121" spans="1:1" ht="27.75" customHeight="1" x14ac:dyDescent="0.2">
      <c r="A5121" s="10"/>
    </row>
    <row r="5122" spans="1:1" ht="27.75" customHeight="1" x14ac:dyDescent="0.2">
      <c r="A5122" s="10"/>
    </row>
    <row r="5123" spans="1:1" ht="27.75" customHeight="1" x14ac:dyDescent="0.2">
      <c r="A5123" s="10"/>
    </row>
    <row r="5124" spans="1:1" ht="27.75" customHeight="1" x14ac:dyDescent="0.2">
      <c r="A5124" s="10"/>
    </row>
    <row r="5125" spans="1:1" ht="27.75" customHeight="1" x14ac:dyDescent="0.2">
      <c r="A5125" s="10"/>
    </row>
    <row r="5126" spans="1:1" ht="27.75" customHeight="1" x14ac:dyDescent="0.2">
      <c r="A5126" s="10"/>
    </row>
    <row r="5127" spans="1:1" ht="27.75" customHeight="1" x14ac:dyDescent="0.2">
      <c r="A5127" s="10"/>
    </row>
    <row r="5128" spans="1:1" ht="27.75" customHeight="1" x14ac:dyDescent="0.2">
      <c r="A5128" s="10"/>
    </row>
    <row r="5129" spans="1:1" ht="27.75" customHeight="1" x14ac:dyDescent="0.2">
      <c r="A5129" s="10"/>
    </row>
    <row r="5130" spans="1:1" ht="27.75" customHeight="1" x14ac:dyDescent="0.2">
      <c r="A5130" s="10"/>
    </row>
    <row r="5131" spans="1:1" ht="27.75" customHeight="1" x14ac:dyDescent="0.2">
      <c r="A5131" s="10"/>
    </row>
    <row r="5132" spans="1:1" ht="27.75" customHeight="1" x14ac:dyDescent="0.2">
      <c r="A5132" s="10"/>
    </row>
    <row r="5133" spans="1:1" ht="27.75" customHeight="1" x14ac:dyDescent="0.2">
      <c r="A5133" s="10"/>
    </row>
    <row r="5134" spans="1:1" ht="27.75" customHeight="1" x14ac:dyDescent="0.2">
      <c r="A5134" s="10"/>
    </row>
    <row r="5135" spans="1:1" ht="27.75" customHeight="1" x14ac:dyDescent="0.2">
      <c r="A5135" s="10"/>
    </row>
    <row r="5136" spans="1:1" ht="27.75" customHeight="1" x14ac:dyDescent="0.2">
      <c r="A5136" s="10"/>
    </row>
    <row r="5137" spans="1:1" ht="27.75" customHeight="1" x14ac:dyDescent="0.2">
      <c r="A5137" s="10"/>
    </row>
    <row r="5138" spans="1:1" ht="27.75" customHeight="1" x14ac:dyDescent="0.2">
      <c r="A5138" s="10"/>
    </row>
    <row r="5139" spans="1:1" ht="27.75" customHeight="1" x14ac:dyDescent="0.2">
      <c r="A5139" s="10"/>
    </row>
    <row r="5140" spans="1:1" ht="27.75" customHeight="1" x14ac:dyDescent="0.2">
      <c r="A5140" s="10"/>
    </row>
    <row r="5141" spans="1:1" ht="27.75" customHeight="1" x14ac:dyDescent="0.2">
      <c r="A5141" s="10"/>
    </row>
    <row r="5142" spans="1:1" ht="27.75" customHeight="1" x14ac:dyDescent="0.2">
      <c r="A5142" s="10"/>
    </row>
    <row r="5143" spans="1:1" ht="27.75" customHeight="1" x14ac:dyDescent="0.2">
      <c r="A5143" s="10"/>
    </row>
    <row r="5144" spans="1:1" ht="27.75" customHeight="1" x14ac:dyDescent="0.2">
      <c r="A5144" s="10"/>
    </row>
    <row r="5145" spans="1:1" ht="27.75" customHeight="1" x14ac:dyDescent="0.2">
      <c r="A5145" s="10"/>
    </row>
    <row r="5146" spans="1:1" ht="27.75" customHeight="1" x14ac:dyDescent="0.2">
      <c r="A5146" s="10"/>
    </row>
    <row r="5147" spans="1:1" ht="27.75" customHeight="1" x14ac:dyDescent="0.2">
      <c r="A5147" s="10"/>
    </row>
    <row r="5148" spans="1:1" ht="27.75" customHeight="1" x14ac:dyDescent="0.2">
      <c r="A5148" s="10"/>
    </row>
    <row r="5149" spans="1:1" ht="27.75" customHeight="1" x14ac:dyDescent="0.2">
      <c r="A5149" s="10"/>
    </row>
    <row r="5150" spans="1:1" ht="27.75" customHeight="1" x14ac:dyDescent="0.2">
      <c r="A5150" s="10"/>
    </row>
    <row r="5151" spans="1:1" ht="27.75" customHeight="1" x14ac:dyDescent="0.2">
      <c r="A5151" s="10"/>
    </row>
    <row r="5152" spans="1:1" ht="27.75" customHeight="1" x14ac:dyDescent="0.2">
      <c r="A5152" s="10"/>
    </row>
    <row r="5153" spans="1:1" ht="27.75" customHeight="1" x14ac:dyDescent="0.2">
      <c r="A5153" s="10"/>
    </row>
    <row r="5154" spans="1:1" ht="27.75" customHeight="1" x14ac:dyDescent="0.2">
      <c r="A5154" s="10"/>
    </row>
    <row r="5155" spans="1:1" ht="27.75" customHeight="1" x14ac:dyDescent="0.2">
      <c r="A5155" s="10"/>
    </row>
    <row r="5156" spans="1:1" ht="27.75" customHeight="1" x14ac:dyDescent="0.2">
      <c r="A5156" s="10"/>
    </row>
    <row r="5157" spans="1:1" ht="27.75" customHeight="1" x14ac:dyDescent="0.2">
      <c r="A5157" s="10"/>
    </row>
    <row r="5158" spans="1:1" ht="27.75" customHeight="1" x14ac:dyDescent="0.2">
      <c r="A5158" s="10"/>
    </row>
    <row r="5159" spans="1:1" ht="27.75" customHeight="1" x14ac:dyDescent="0.2">
      <c r="A5159" s="10"/>
    </row>
    <row r="5160" spans="1:1" ht="27.75" customHeight="1" x14ac:dyDescent="0.2">
      <c r="A5160" s="10"/>
    </row>
    <row r="5161" spans="1:1" ht="27.75" customHeight="1" x14ac:dyDescent="0.2">
      <c r="A5161" s="10"/>
    </row>
    <row r="5162" spans="1:1" ht="27.75" customHeight="1" x14ac:dyDescent="0.2">
      <c r="A5162" s="10"/>
    </row>
    <row r="5163" spans="1:1" ht="27.75" customHeight="1" x14ac:dyDescent="0.2">
      <c r="A5163" s="10"/>
    </row>
    <row r="5164" spans="1:1" ht="27.75" customHeight="1" x14ac:dyDescent="0.2">
      <c r="A5164" s="10"/>
    </row>
    <row r="5165" spans="1:1" ht="27.75" customHeight="1" x14ac:dyDescent="0.2">
      <c r="A5165" s="10"/>
    </row>
    <row r="5166" spans="1:1" ht="27.75" customHeight="1" x14ac:dyDescent="0.2">
      <c r="A5166" s="10"/>
    </row>
    <row r="5167" spans="1:1" ht="27.75" customHeight="1" x14ac:dyDescent="0.2">
      <c r="A5167" s="10"/>
    </row>
    <row r="5168" spans="1:1" ht="27.75" customHeight="1" x14ac:dyDescent="0.2">
      <c r="A5168" s="10"/>
    </row>
    <row r="5169" spans="1:1" ht="27.75" customHeight="1" x14ac:dyDescent="0.2">
      <c r="A5169" s="10"/>
    </row>
    <row r="5170" spans="1:1" ht="27.75" customHeight="1" x14ac:dyDescent="0.2">
      <c r="A5170" s="10"/>
    </row>
    <row r="5171" spans="1:1" ht="27.75" customHeight="1" x14ac:dyDescent="0.2">
      <c r="A5171" s="10"/>
    </row>
    <row r="5172" spans="1:1" ht="27.75" customHeight="1" x14ac:dyDescent="0.2">
      <c r="A5172" s="10"/>
    </row>
    <row r="5173" spans="1:1" ht="27.75" customHeight="1" x14ac:dyDescent="0.2">
      <c r="A5173" s="10"/>
    </row>
    <row r="5174" spans="1:1" ht="27.75" customHeight="1" x14ac:dyDescent="0.2">
      <c r="A5174" s="10"/>
    </row>
    <row r="5175" spans="1:1" ht="27.75" customHeight="1" x14ac:dyDescent="0.2">
      <c r="A5175" s="10"/>
    </row>
    <row r="5176" spans="1:1" ht="27.75" customHeight="1" x14ac:dyDescent="0.2">
      <c r="A5176" s="10"/>
    </row>
    <row r="5177" spans="1:1" ht="27.75" customHeight="1" x14ac:dyDescent="0.2">
      <c r="A5177" s="10"/>
    </row>
    <row r="5178" spans="1:1" ht="27.75" customHeight="1" x14ac:dyDescent="0.2">
      <c r="A5178" s="10"/>
    </row>
    <row r="5179" spans="1:1" ht="27.75" customHeight="1" x14ac:dyDescent="0.2">
      <c r="A5179" s="10"/>
    </row>
    <row r="5180" spans="1:1" ht="27.75" customHeight="1" x14ac:dyDescent="0.2">
      <c r="A5180" s="10"/>
    </row>
    <row r="5181" spans="1:1" ht="27.75" customHeight="1" x14ac:dyDescent="0.2">
      <c r="A5181" s="10"/>
    </row>
    <row r="5182" spans="1:1" ht="27.75" customHeight="1" x14ac:dyDescent="0.2">
      <c r="A5182" s="10"/>
    </row>
    <row r="5183" spans="1:1" ht="27.75" customHeight="1" x14ac:dyDescent="0.2">
      <c r="A5183" s="10"/>
    </row>
    <row r="5184" spans="1:1" ht="27.75" customHeight="1" x14ac:dyDescent="0.2">
      <c r="A5184" s="10"/>
    </row>
    <row r="5185" spans="1:1" ht="27.75" customHeight="1" x14ac:dyDescent="0.2">
      <c r="A5185" s="10"/>
    </row>
    <row r="5186" spans="1:1" ht="27.75" customHeight="1" x14ac:dyDescent="0.2">
      <c r="A5186" s="10"/>
    </row>
    <row r="5187" spans="1:1" ht="27.75" customHeight="1" x14ac:dyDescent="0.2">
      <c r="A5187" s="10"/>
    </row>
    <row r="5188" spans="1:1" ht="27.75" customHeight="1" x14ac:dyDescent="0.2">
      <c r="A5188" s="10"/>
    </row>
    <row r="5189" spans="1:1" ht="27.75" customHeight="1" x14ac:dyDescent="0.2">
      <c r="A5189" s="10"/>
    </row>
    <row r="5190" spans="1:1" ht="27.75" customHeight="1" x14ac:dyDescent="0.2">
      <c r="A5190" s="10"/>
    </row>
    <row r="5191" spans="1:1" ht="27.75" customHeight="1" x14ac:dyDescent="0.2">
      <c r="A5191" s="10"/>
    </row>
    <row r="5192" spans="1:1" ht="27.75" customHeight="1" x14ac:dyDescent="0.2">
      <c r="A5192" s="10"/>
    </row>
    <row r="5193" spans="1:1" ht="27.75" customHeight="1" x14ac:dyDescent="0.2">
      <c r="A5193" s="10"/>
    </row>
    <row r="5194" spans="1:1" ht="27.75" customHeight="1" x14ac:dyDescent="0.2">
      <c r="A5194" s="10"/>
    </row>
    <row r="5195" spans="1:1" ht="27.75" customHeight="1" x14ac:dyDescent="0.2">
      <c r="A5195" s="10"/>
    </row>
    <row r="5196" spans="1:1" ht="27.75" customHeight="1" x14ac:dyDescent="0.2">
      <c r="A5196" s="10"/>
    </row>
    <row r="5197" spans="1:1" ht="27.75" customHeight="1" x14ac:dyDescent="0.2">
      <c r="A5197" s="10"/>
    </row>
    <row r="5198" spans="1:1" ht="27.75" customHeight="1" x14ac:dyDescent="0.2">
      <c r="A5198" s="10"/>
    </row>
    <row r="5199" spans="1:1" ht="27.75" customHeight="1" x14ac:dyDescent="0.2">
      <c r="A5199" s="10"/>
    </row>
    <row r="5200" spans="1:1" ht="27.75" customHeight="1" x14ac:dyDescent="0.2">
      <c r="A5200" s="10"/>
    </row>
    <row r="5201" spans="1:1" ht="27.75" customHeight="1" x14ac:dyDescent="0.2">
      <c r="A5201" s="10"/>
    </row>
    <row r="5202" spans="1:1" ht="27.75" customHeight="1" x14ac:dyDescent="0.2">
      <c r="A5202" s="10"/>
    </row>
    <row r="5203" spans="1:1" ht="27.75" customHeight="1" x14ac:dyDescent="0.2">
      <c r="A5203" s="10"/>
    </row>
    <row r="5204" spans="1:1" ht="27.75" customHeight="1" x14ac:dyDescent="0.2">
      <c r="A5204" s="10"/>
    </row>
    <row r="5205" spans="1:1" ht="27.75" customHeight="1" x14ac:dyDescent="0.2">
      <c r="A5205" s="10"/>
    </row>
    <row r="5206" spans="1:1" ht="27.75" customHeight="1" x14ac:dyDescent="0.2">
      <c r="A5206" s="10"/>
    </row>
    <row r="5207" spans="1:1" ht="27.75" customHeight="1" x14ac:dyDescent="0.2">
      <c r="A5207" s="10"/>
    </row>
    <row r="5208" spans="1:1" ht="27.75" customHeight="1" x14ac:dyDescent="0.2">
      <c r="A5208" s="10"/>
    </row>
    <row r="5209" spans="1:1" ht="27.75" customHeight="1" x14ac:dyDescent="0.2">
      <c r="A5209" s="10"/>
    </row>
    <row r="5210" spans="1:1" ht="27.75" customHeight="1" x14ac:dyDescent="0.2">
      <c r="A5210" s="10"/>
    </row>
    <row r="5211" spans="1:1" ht="27.75" customHeight="1" x14ac:dyDescent="0.2">
      <c r="A5211" s="10"/>
    </row>
    <row r="5212" spans="1:1" ht="27.75" customHeight="1" x14ac:dyDescent="0.2">
      <c r="A5212" s="10"/>
    </row>
    <row r="5213" spans="1:1" ht="27.75" customHeight="1" x14ac:dyDescent="0.2">
      <c r="A5213" s="10"/>
    </row>
    <row r="5214" spans="1:1" ht="27.75" customHeight="1" x14ac:dyDescent="0.2">
      <c r="A5214" s="10"/>
    </row>
    <row r="5215" spans="1:1" ht="27.75" customHeight="1" x14ac:dyDescent="0.2">
      <c r="A5215" s="10"/>
    </row>
    <row r="5216" spans="1:1" ht="27.75" customHeight="1" x14ac:dyDescent="0.2">
      <c r="A5216" s="10"/>
    </row>
    <row r="5217" spans="1:1" ht="27.75" customHeight="1" x14ac:dyDescent="0.2">
      <c r="A5217" s="10"/>
    </row>
    <row r="5218" spans="1:1" ht="27.75" customHeight="1" x14ac:dyDescent="0.2">
      <c r="A5218" s="10"/>
    </row>
    <row r="5219" spans="1:1" ht="27.75" customHeight="1" x14ac:dyDescent="0.2">
      <c r="A5219" s="10"/>
    </row>
    <row r="5220" spans="1:1" ht="27.75" customHeight="1" x14ac:dyDescent="0.2">
      <c r="A5220" s="10"/>
    </row>
    <row r="5221" spans="1:1" ht="27.75" customHeight="1" x14ac:dyDescent="0.2">
      <c r="A5221" s="10"/>
    </row>
    <row r="5222" spans="1:1" ht="27.75" customHeight="1" x14ac:dyDescent="0.2">
      <c r="A5222" s="10"/>
    </row>
    <row r="5223" spans="1:1" ht="27.75" customHeight="1" x14ac:dyDescent="0.2">
      <c r="A5223" s="10"/>
    </row>
    <row r="5224" spans="1:1" ht="27.75" customHeight="1" x14ac:dyDescent="0.2">
      <c r="A5224" s="10"/>
    </row>
    <row r="5225" spans="1:1" ht="27.75" customHeight="1" x14ac:dyDescent="0.2">
      <c r="A5225" s="10"/>
    </row>
    <row r="5226" spans="1:1" ht="27.75" customHeight="1" x14ac:dyDescent="0.2">
      <c r="A5226" s="10"/>
    </row>
    <row r="5227" spans="1:1" ht="27.75" customHeight="1" x14ac:dyDescent="0.2">
      <c r="A5227" s="10"/>
    </row>
    <row r="5228" spans="1:1" ht="27.75" customHeight="1" x14ac:dyDescent="0.2">
      <c r="A5228" s="10"/>
    </row>
    <row r="5229" spans="1:1" ht="27.75" customHeight="1" x14ac:dyDescent="0.2">
      <c r="A5229" s="10"/>
    </row>
    <row r="5230" spans="1:1" ht="27.75" customHeight="1" x14ac:dyDescent="0.2">
      <c r="A5230" s="10"/>
    </row>
    <row r="5231" spans="1:1" ht="27.75" customHeight="1" x14ac:dyDescent="0.2">
      <c r="A5231" s="10"/>
    </row>
    <row r="5232" spans="1:1" ht="27.75" customHeight="1" x14ac:dyDescent="0.2">
      <c r="A5232" s="10"/>
    </row>
    <row r="5233" spans="1:1" ht="27.75" customHeight="1" x14ac:dyDescent="0.2">
      <c r="A5233" s="10"/>
    </row>
    <row r="5234" spans="1:1" ht="27.75" customHeight="1" x14ac:dyDescent="0.2">
      <c r="A5234" s="10"/>
    </row>
    <row r="5235" spans="1:1" ht="27.75" customHeight="1" x14ac:dyDescent="0.2">
      <c r="A5235" s="10"/>
    </row>
    <row r="5236" spans="1:1" ht="27.75" customHeight="1" x14ac:dyDescent="0.2">
      <c r="A5236" s="10"/>
    </row>
    <row r="5237" spans="1:1" ht="27.75" customHeight="1" x14ac:dyDescent="0.2">
      <c r="A5237" s="10"/>
    </row>
    <row r="5238" spans="1:1" ht="27.75" customHeight="1" x14ac:dyDescent="0.2">
      <c r="A5238" s="10"/>
    </row>
    <row r="5239" spans="1:1" ht="27.75" customHeight="1" x14ac:dyDescent="0.2">
      <c r="A5239" s="10"/>
    </row>
    <row r="5240" spans="1:1" ht="27.75" customHeight="1" x14ac:dyDescent="0.2">
      <c r="A5240" s="10"/>
    </row>
    <row r="5241" spans="1:1" ht="27.75" customHeight="1" x14ac:dyDescent="0.2">
      <c r="A5241" s="10"/>
    </row>
    <row r="5242" spans="1:1" ht="27.75" customHeight="1" x14ac:dyDescent="0.2">
      <c r="A5242" s="10"/>
    </row>
    <row r="5243" spans="1:1" ht="27.75" customHeight="1" x14ac:dyDescent="0.2">
      <c r="A5243" s="10"/>
    </row>
    <row r="5244" spans="1:1" ht="27.75" customHeight="1" x14ac:dyDescent="0.2">
      <c r="A5244" s="10"/>
    </row>
    <row r="5245" spans="1:1" ht="27.75" customHeight="1" x14ac:dyDescent="0.2">
      <c r="A5245" s="10"/>
    </row>
    <row r="5246" spans="1:1" ht="27.75" customHeight="1" x14ac:dyDescent="0.2">
      <c r="A5246" s="10"/>
    </row>
    <row r="5247" spans="1:1" ht="27.75" customHeight="1" x14ac:dyDescent="0.2">
      <c r="A5247" s="10"/>
    </row>
    <row r="5248" spans="1:1" ht="27.75" customHeight="1" x14ac:dyDescent="0.2">
      <c r="A5248" s="10"/>
    </row>
    <row r="5249" spans="1:1" ht="27.75" customHeight="1" x14ac:dyDescent="0.2">
      <c r="A5249" s="10"/>
    </row>
    <row r="5250" spans="1:1" ht="27.75" customHeight="1" x14ac:dyDescent="0.2">
      <c r="A5250" s="10"/>
    </row>
    <row r="5251" spans="1:1" ht="27.75" customHeight="1" x14ac:dyDescent="0.2">
      <c r="A5251" s="10"/>
    </row>
    <row r="5252" spans="1:1" ht="27.75" customHeight="1" x14ac:dyDescent="0.2">
      <c r="A5252" s="10"/>
    </row>
    <row r="5253" spans="1:1" ht="27.75" customHeight="1" x14ac:dyDescent="0.2">
      <c r="A5253" s="10"/>
    </row>
    <row r="5254" spans="1:1" ht="27.75" customHeight="1" x14ac:dyDescent="0.2">
      <c r="A5254" s="10"/>
    </row>
    <row r="5255" spans="1:1" ht="27.75" customHeight="1" x14ac:dyDescent="0.2">
      <c r="A5255" s="10"/>
    </row>
    <row r="5256" spans="1:1" ht="27.75" customHeight="1" x14ac:dyDescent="0.2">
      <c r="A5256" s="10"/>
    </row>
    <row r="5257" spans="1:1" ht="27.75" customHeight="1" x14ac:dyDescent="0.2">
      <c r="A5257" s="10"/>
    </row>
    <row r="5258" spans="1:1" ht="27.75" customHeight="1" x14ac:dyDescent="0.2">
      <c r="A5258" s="10"/>
    </row>
    <row r="5259" spans="1:1" ht="27.75" customHeight="1" x14ac:dyDescent="0.2">
      <c r="A5259" s="10"/>
    </row>
    <row r="5260" spans="1:1" ht="27.75" customHeight="1" x14ac:dyDescent="0.2">
      <c r="A5260" s="10"/>
    </row>
    <row r="5261" spans="1:1" ht="27.75" customHeight="1" x14ac:dyDescent="0.2">
      <c r="A5261" s="10"/>
    </row>
    <row r="5262" spans="1:1" ht="27.75" customHeight="1" x14ac:dyDescent="0.2">
      <c r="A5262" s="10"/>
    </row>
    <row r="5263" spans="1:1" ht="27.75" customHeight="1" x14ac:dyDescent="0.2">
      <c r="A5263" s="10"/>
    </row>
    <row r="5264" spans="1:1" ht="27.75" customHeight="1" x14ac:dyDescent="0.2">
      <c r="A5264" s="10"/>
    </row>
    <row r="5265" spans="1:1" ht="27.75" customHeight="1" x14ac:dyDescent="0.2">
      <c r="A5265" s="10"/>
    </row>
    <row r="5266" spans="1:1" ht="27.75" customHeight="1" x14ac:dyDescent="0.2">
      <c r="A5266" s="10"/>
    </row>
    <row r="5267" spans="1:1" ht="27.75" customHeight="1" x14ac:dyDescent="0.2">
      <c r="A5267" s="10"/>
    </row>
    <row r="5268" spans="1:1" ht="27.75" customHeight="1" x14ac:dyDescent="0.2">
      <c r="A5268" s="10"/>
    </row>
    <row r="5269" spans="1:1" ht="27.75" customHeight="1" x14ac:dyDescent="0.2">
      <c r="A5269" s="10"/>
    </row>
    <row r="5270" spans="1:1" ht="27.75" customHeight="1" x14ac:dyDescent="0.2">
      <c r="A5270" s="10"/>
    </row>
    <row r="5271" spans="1:1" ht="27.75" customHeight="1" x14ac:dyDescent="0.2">
      <c r="A5271" s="10"/>
    </row>
    <row r="5272" spans="1:1" ht="27.75" customHeight="1" x14ac:dyDescent="0.2">
      <c r="A5272" s="10"/>
    </row>
    <row r="5273" spans="1:1" ht="27.75" customHeight="1" x14ac:dyDescent="0.2">
      <c r="A5273" s="10"/>
    </row>
    <row r="5274" spans="1:1" ht="27.75" customHeight="1" x14ac:dyDescent="0.2">
      <c r="A5274" s="10"/>
    </row>
    <row r="5275" spans="1:1" ht="27.75" customHeight="1" x14ac:dyDescent="0.2">
      <c r="A5275" s="10"/>
    </row>
    <row r="5276" spans="1:1" ht="27.75" customHeight="1" x14ac:dyDescent="0.2">
      <c r="A5276" s="10"/>
    </row>
    <row r="5277" spans="1:1" ht="27.75" customHeight="1" x14ac:dyDescent="0.2">
      <c r="A5277" s="10"/>
    </row>
    <row r="5278" spans="1:1" ht="27.75" customHeight="1" x14ac:dyDescent="0.2">
      <c r="A5278" s="10"/>
    </row>
    <row r="5279" spans="1:1" ht="27.75" customHeight="1" x14ac:dyDescent="0.2">
      <c r="A5279" s="10"/>
    </row>
    <row r="5280" spans="1:1" ht="27.75" customHeight="1" x14ac:dyDescent="0.2">
      <c r="A5280" s="10"/>
    </row>
    <row r="5281" spans="1:1" ht="27.75" customHeight="1" x14ac:dyDescent="0.2">
      <c r="A5281" s="10"/>
    </row>
    <row r="5282" spans="1:1" ht="27.75" customHeight="1" x14ac:dyDescent="0.2">
      <c r="A5282" s="10"/>
    </row>
    <row r="5283" spans="1:1" ht="27.75" customHeight="1" x14ac:dyDescent="0.2">
      <c r="A5283" s="10"/>
    </row>
    <row r="5284" spans="1:1" ht="27.75" customHeight="1" x14ac:dyDescent="0.2">
      <c r="A5284" s="10"/>
    </row>
    <row r="5285" spans="1:1" ht="27.75" customHeight="1" x14ac:dyDescent="0.2">
      <c r="A5285" s="10"/>
    </row>
    <row r="5286" spans="1:1" ht="27.75" customHeight="1" x14ac:dyDescent="0.2">
      <c r="A5286" s="10"/>
    </row>
    <row r="5287" spans="1:1" ht="27.75" customHeight="1" x14ac:dyDescent="0.2">
      <c r="A5287" s="10"/>
    </row>
    <row r="5288" spans="1:1" ht="27.75" customHeight="1" x14ac:dyDescent="0.2">
      <c r="A5288" s="10"/>
    </row>
    <row r="5289" spans="1:1" ht="27.75" customHeight="1" x14ac:dyDescent="0.2">
      <c r="A5289" s="10"/>
    </row>
    <row r="5290" spans="1:1" ht="27.75" customHeight="1" x14ac:dyDescent="0.2">
      <c r="A5290" s="10"/>
    </row>
    <row r="5291" spans="1:1" ht="27.75" customHeight="1" x14ac:dyDescent="0.2">
      <c r="A5291" s="10"/>
    </row>
    <row r="5292" spans="1:1" ht="27.75" customHeight="1" x14ac:dyDescent="0.2">
      <c r="A5292" s="10"/>
    </row>
    <row r="5293" spans="1:1" ht="27.75" customHeight="1" x14ac:dyDescent="0.2">
      <c r="A5293" s="10"/>
    </row>
    <row r="5294" spans="1:1" ht="27.75" customHeight="1" x14ac:dyDescent="0.2">
      <c r="A5294" s="10"/>
    </row>
    <row r="5295" spans="1:1" ht="27.75" customHeight="1" x14ac:dyDescent="0.2">
      <c r="A5295" s="10"/>
    </row>
    <row r="5296" spans="1:1" ht="27.75" customHeight="1" x14ac:dyDescent="0.2">
      <c r="A5296" s="10"/>
    </row>
    <row r="5297" spans="1:1" ht="27.75" customHeight="1" x14ac:dyDescent="0.2">
      <c r="A5297" s="10"/>
    </row>
    <row r="5298" spans="1:1" ht="27.75" customHeight="1" x14ac:dyDescent="0.2">
      <c r="A5298" s="10"/>
    </row>
    <row r="5299" spans="1:1" ht="27.75" customHeight="1" x14ac:dyDescent="0.2">
      <c r="A5299" s="10"/>
    </row>
    <row r="5300" spans="1:1" ht="27.75" customHeight="1" x14ac:dyDescent="0.2">
      <c r="A5300" s="10"/>
    </row>
    <row r="5301" spans="1:1" ht="27.75" customHeight="1" x14ac:dyDescent="0.2">
      <c r="A5301" s="10"/>
    </row>
    <row r="5302" spans="1:1" ht="27.75" customHeight="1" x14ac:dyDescent="0.2">
      <c r="A5302" s="10"/>
    </row>
    <row r="5303" spans="1:1" ht="27.75" customHeight="1" x14ac:dyDescent="0.2">
      <c r="A5303" s="10"/>
    </row>
    <row r="5304" spans="1:1" ht="27.75" customHeight="1" x14ac:dyDescent="0.2">
      <c r="A5304" s="10"/>
    </row>
    <row r="5305" spans="1:1" ht="27.75" customHeight="1" x14ac:dyDescent="0.2">
      <c r="A5305" s="10"/>
    </row>
    <row r="5306" spans="1:1" ht="27.75" customHeight="1" x14ac:dyDescent="0.2">
      <c r="A5306" s="10"/>
    </row>
    <row r="5307" spans="1:1" ht="27.75" customHeight="1" x14ac:dyDescent="0.2">
      <c r="A5307" s="10"/>
    </row>
    <row r="5308" spans="1:1" ht="27.75" customHeight="1" x14ac:dyDescent="0.2">
      <c r="A5308" s="10"/>
    </row>
    <row r="5309" spans="1:1" ht="27.75" customHeight="1" x14ac:dyDescent="0.2">
      <c r="A5309" s="10"/>
    </row>
    <row r="5310" spans="1:1" ht="27.75" customHeight="1" x14ac:dyDescent="0.2">
      <c r="A5310" s="10"/>
    </row>
    <row r="5311" spans="1:1" ht="27.75" customHeight="1" x14ac:dyDescent="0.2">
      <c r="A5311" s="10"/>
    </row>
    <row r="5312" spans="1:1" ht="27.75" customHeight="1" x14ac:dyDescent="0.2">
      <c r="A5312" s="10"/>
    </row>
    <row r="5313" spans="1:1" ht="27.75" customHeight="1" x14ac:dyDescent="0.2">
      <c r="A5313" s="10"/>
    </row>
    <row r="5314" spans="1:1" ht="27.75" customHeight="1" x14ac:dyDescent="0.2">
      <c r="A5314" s="10"/>
    </row>
    <row r="5315" spans="1:1" ht="27.75" customHeight="1" x14ac:dyDescent="0.2">
      <c r="A5315" s="10"/>
    </row>
    <row r="5316" spans="1:1" ht="27.75" customHeight="1" x14ac:dyDescent="0.2">
      <c r="A5316" s="10"/>
    </row>
    <row r="5317" spans="1:1" ht="27.75" customHeight="1" x14ac:dyDescent="0.2">
      <c r="A5317" s="10"/>
    </row>
    <row r="5318" spans="1:1" ht="27.75" customHeight="1" x14ac:dyDescent="0.2">
      <c r="A5318" s="10"/>
    </row>
    <row r="5319" spans="1:1" ht="27.75" customHeight="1" x14ac:dyDescent="0.2">
      <c r="A5319" s="10"/>
    </row>
    <row r="5320" spans="1:1" ht="27.75" customHeight="1" x14ac:dyDescent="0.2">
      <c r="A5320" s="10"/>
    </row>
    <row r="5321" spans="1:1" ht="27.75" customHeight="1" x14ac:dyDescent="0.2">
      <c r="A5321" s="10"/>
    </row>
    <row r="5322" spans="1:1" ht="27.75" customHeight="1" x14ac:dyDescent="0.2">
      <c r="A5322" s="10"/>
    </row>
    <row r="5323" spans="1:1" ht="27.75" customHeight="1" x14ac:dyDescent="0.2">
      <c r="A5323" s="10"/>
    </row>
    <row r="5324" spans="1:1" ht="27.75" customHeight="1" x14ac:dyDescent="0.2">
      <c r="A5324" s="10"/>
    </row>
    <row r="5325" spans="1:1" ht="27.75" customHeight="1" x14ac:dyDescent="0.2">
      <c r="A5325" s="10"/>
    </row>
    <row r="5326" spans="1:1" ht="27.75" customHeight="1" x14ac:dyDescent="0.2">
      <c r="A5326" s="10"/>
    </row>
    <row r="5327" spans="1:1" ht="27.75" customHeight="1" x14ac:dyDescent="0.2">
      <c r="A5327" s="10"/>
    </row>
    <row r="5328" spans="1:1" ht="27.75" customHeight="1" x14ac:dyDescent="0.2">
      <c r="A5328" s="10"/>
    </row>
    <row r="5329" spans="1:1" ht="27.75" customHeight="1" x14ac:dyDescent="0.2">
      <c r="A5329" s="10"/>
    </row>
    <row r="5330" spans="1:1" ht="27.75" customHeight="1" x14ac:dyDescent="0.2">
      <c r="A5330" s="10"/>
    </row>
    <row r="5331" spans="1:1" ht="27.75" customHeight="1" x14ac:dyDescent="0.2">
      <c r="A5331" s="10"/>
    </row>
    <row r="5332" spans="1:1" ht="27.75" customHeight="1" x14ac:dyDescent="0.2">
      <c r="A5332" s="10"/>
    </row>
    <row r="5333" spans="1:1" ht="27.75" customHeight="1" x14ac:dyDescent="0.2">
      <c r="A5333" s="10"/>
    </row>
    <row r="5334" spans="1:1" ht="27.75" customHeight="1" x14ac:dyDescent="0.2">
      <c r="A5334" s="10"/>
    </row>
    <row r="5335" spans="1:1" ht="27.75" customHeight="1" x14ac:dyDescent="0.2">
      <c r="A5335" s="10"/>
    </row>
    <row r="5336" spans="1:1" ht="27.75" customHeight="1" x14ac:dyDescent="0.2">
      <c r="A5336" s="10"/>
    </row>
    <row r="5337" spans="1:1" ht="27.75" customHeight="1" x14ac:dyDescent="0.2">
      <c r="A5337" s="10"/>
    </row>
    <row r="5338" spans="1:1" ht="27.75" customHeight="1" x14ac:dyDescent="0.2">
      <c r="A5338" s="10"/>
    </row>
    <row r="5339" spans="1:1" ht="27.75" customHeight="1" x14ac:dyDescent="0.2">
      <c r="A5339" s="10"/>
    </row>
    <row r="5340" spans="1:1" ht="27.75" customHeight="1" x14ac:dyDescent="0.2">
      <c r="A5340" s="10"/>
    </row>
    <row r="5341" spans="1:1" ht="27.75" customHeight="1" x14ac:dyDescent="0.2">
      <c r="A5341" s="10"/>
    </row>
    <row r="5342" spans="1:1" ht="27.75" customHeight="1" x14ac:dyDescent="0.2">
      <c r="A5342" s="10"/>
    </row>
    <row r="5343" spans="1:1" ht="27.75" customHeight="1" x14ac:dyDescent="0.2">
      <c r="A5343" s="10"/>
    </row>
    <row r="5344" spans="1:1" ht="27.75" customHeight="1" x14ac:dyDescent="0.2">
      <c r="A5344" s="10"/>
    </row>
    <row r="5345" spans="1:1" ht="27.75" customHeight="1" x14ac:dyDescent="0.2">
      <c r="A5345" s="10"/>
    </row>
    <row r="5346" spans="1:1" ht="27.75" customHeight="1" x14ac:dyDescent="0.2">
      <c r="A5346" s="10"/>
    </row>
    <row r="5347" spans="1:1" ht="27.75" customHeight="1" x14ac:dyDescent="0.2">
      <c r="A5347" s="10"/>
    </row>
    <row r="5348" spans="1:1" ht="27.75" customHeight="1" x14ac:dyDescent="0.2">
      <c r="A5348" s="10"/>
    </row>
    <row r="5349" spans="1:1" ht="27.75" customHeight="1" x14ac:dyDescent="0.2">
      <c r="A5349" s="10"/>
    </row>
    <row r="5350" spans="1:1" ht="27.75" customHeight="1" x14ac:dyDescent="0.2">
      <c r="A5350" s="10"/>
    </row>
    <row r="5351" spans="1:1" ht="27.75" customHeight="1" x14ac:dyDescent="0.2">
      <c r="A5351" s="10"/>
    </row>
    <row r="5352" spans="1:1" ht="27.75" customHeight="1" x14ac:dyDescent="0.2">
      <c r="A5352" s="10"/>
    </row>
    <row r="5353" spans="1:1" ht="27.75" customHeight="1" x14ac:dyDescent="0.2">
      <c r="A5353" s="10"/>
    </row>
    <row r="5354" spans="1:1" ht="27.75" customHeight="1" x14ac:dyDescent="0.2">
      <c r="A5354" s="10"/>
    </row>
    <row r="5355" spans="1:1" ht="27.75" customHeight="1" x14ac:dyDescent="0.2">
      <c r="A5355" s="10"/>
    </row>
    <row r="5356" spans="1:1" ht="27.75" customHeight="1" x14ac:dyDescent="0.2">
      <c r="A5356" s="10"/>
    </row>
    <row r="5357" spans="1:1" ht="27.75" customHeight="1" x14ac:dyDescent="0.2">
      <c r="A5357" s="10"/>
    </row>
    <row r="5358" spans="1:1" ht="27.75" customHeight="1" x14ac:dyDescent="0.2">
      <c r="A5358" s="10"/>
    </row>
    <row r="5359" spans="1:1" ht="27.75" customHeight="1" x14ac:dyDescent="0.2">
      <c r="A5359" s="10"/>
    </row>
    <row r="5360" spans="1:1" ht="27.75" customHeight="1" x14ac:dyDescent="0.2">
      <c r="A5360" s="10"/>
    </row>
    <row r="5361" spans="1:1" ht="27.75" customHeight="1" x14ac:dyDescent="0.2">
      <c r="A5361" s="10"/>
    </row>
    <row r="5362" spans="1:1" ht="27.75" customHeight="1" x14ac:dyDescent="0.2">
      <c r="A5362" s="10"/>
    </row>
    <row r="5363" spans="1:1" ht="27.75" customHeight="1" x14ac:dyDescent="0.2">
      <c r="A5363" s="10"/>
    </row>
    <row r="5364" spans="1:1" ht="27.75" customHeight="1" x14ac:dyDescent="0.2">
      <c r="A5364" s="10"/>
    </row>
    <row r="5365" spans="1:1" ht="27.75" customHeight="1" x14ac:dyDescent="0.2">
      <c r="A5365" s="10"/>
    </row>
    <row r="5366" spans="1:1" ht="27.75" customHeight="1" x14ac:dyDescent="0.2">
      <c r="A5366" s="10"/>
    </row>
    <row r="5367" spans="1:1" ht="27.75" customHeight="1" x14ac:dyDescent="0.2">
      <c r="A5367" s="10"/>
    </row>
    <row r="5368" spans="1:1" ht="27.75" customHeight="1" x14ac:dyDescent="0.2">
      <c r="A5368" s="10"/>
    </row>
    <row r="5369" spans="1:1" ht="27.75" customHeight="1" x14ac:dyDescent="0.2">
      <c r="A5369" s="10"/>
    </row>
    <row r="5370" spans="1:1" ht="27.75" customHeight="1" x14ac:dyDescent="0.2">
      <c r="A5370" s="10"/>
    </row>
    <row r="5371" spans="1:1" ht="27.75" customHeight="1" x14ac:dyDescent="0.2">
      <c r="A5371" s="10"/>
    </row>
    <row r="5372" spans="1:1" ht="27.75" customHeight="1" x14ac:dyDescent="0.2">
      <c r="A5372" s="10"/>
    </row>
    <row r="5373" spans="1:1" ht="27.75" customHeight="1" x14ac:dyDescent="0.2">
      <c r="A5373" s="10"/>
    </row>
    <row r="5374" spans="1:1" ht="27.75" customHeight="1" x14ac:dyDescent="0.2">
      <c r="A5374" s="10"/>
    </row>
    <row r="5375" spans="1:1" ht="27.75" customHeight="1" x14ac:dyDescent="0.2">
      <c r="A5375" s="10"/>
    </row>
    <row r="5376" spans="1:1" ht="27.75" customHeight="1" x14ac:dyDescent="0.2">
      <c r="A5376" s="10"/>
    </row>
    <row r="5377" spans="1:1" ht="27.75" customHeight="1" x14ac:dyDescent="0.2">
      <c r="A5377" s="10"/>
    </row>
    <row r="5378" spans="1:1" ht="27.75" customHeight="1" x14ac:dyDescent="0.2">
      <c r="A5378" s="10"/>
    </row>
    <row r="5379" spans="1:1" ht="27.75" customHeight="1" x14ac:dyDescent="0.2">
      <c r="A5379" s="10"/>
    </row>
    <row r="5380" spans="1:1" ht="27.75" customHeight="1" x14ac:dyDescent="0.2">
      <c r="A5380" s="10"/>
    </row>
    <row r="5381" spans="1:1" ht="27.75" customHeight="1" x14ac:dyDescent="0.2">
      <c r="A5381" s="10"/>
    </row>
    <row r="5382" spans="1:1" ht="27.75" customHeight="1" x14ac:dyDescent="0.2">
      <c r="A5382" s="10"/>
    </row>
    <row r="5383" spans="1:1" ht="27.75" customHeight="1" x14ac:dyDescent="0.2">
      <c r="A5383" s="10"/>
    </row>
    <row r="5384" spans="1:1" ht="27.75" customHeight="1" x14ac:dyDescent="0.2">
      <c r="A5384" s="10"/>
    </row>
    <row r="5385" spans="1:1" ht="27.75" customHeight="1" x14ac:dyDescent="0.2">
      <c r="A5385" s="10"/>
    </row>
    <row r="5386" spans="1:1" ht="27.75" customHeight="1" x14ac:dyDescent="0.2">
      <c r="A5386" s="10"/>
    </row>
    <row r="5387" spans="1:1" ht="27.75" customHeight="1" x14ac:dyDescent="0.2">
      <c r="A5387" s="10"/>
    </row>
    <row r="5388" spans="1:1" ht="27.75" customHeight="1" x14ac:dyDescent="0.2">
      <c r="A5388" s="10"/>
    </row>
    <row r="5389" spans="1:1" ht="27.75" customHeight="1" x14ac:dyDescent="0.2">
      <c r="A5389" s="10"/>
    </row>
    <row r="5390" spans="1:1" ht="27.75" customHeight="1" x14ac:dyDescent="0.2">
      <c r="A5390" s="10"/>
    </row>
    <row r="5391" spans="1:1" ht="27.75" customHeight="1" x14ac:dyDescent="0.2">
      <c r="A5391" s="10"/>
    </row>
    <row r="5392" spans="1:1" ht="27.75" customHeight="1" x14ac:dyDescent="0.2">
      <c r="A5392" s="10"/>
    </row>
    <row r="5393" spans="1:1" ht="27.75" customHeight="1" x14ac:dyDescent="0.2">
      <c r="A5393" s="10"/>
    </row>
    <row r="5394" spans="1:1" ht="27.75" customHeight="1" x14ac:dyDescent="0.2">
      <c r="A5394" s="10"/>
    </row>
    <row r="5395" spans="1:1" ht="27.75" customHeight="1" x14ac:dyDescent="0.2">
      <c r="A5395" s="10"/>
    </row>
    <row r="5396" spans="1:1" ht="27.75" customHeight="1" x14ac:dyDescent="0.2">
      <c r="A5396" s="10"/>
    </row>
    <row r="5397" spans="1:1" ht="27.75" customHeight="1" x14ac:dyDescent="0.2">
      <c r="A5397" s="10"/>
    </row>
    <row r="5398" spans="1:1" ht="27.75" customHeight="1" x14ac:dyDescent="0.2">
      <c r="A5398" s="10"/>
    </row>
    <row r="5399" spans="1:1" ht="27.75" customHeight="1" x14ac:dyDescent="0.2">
      <c r="A5399" s="10"/>
    </row>
    <row r="5400" spans="1:1" ht="27.75" customHeight="1" x14ac:dyDescent="0.2">
      <c r="A5400" s="10"/>
    </row>
    <row r="5401" spans="1:1" ht="27.75" customHeight="1" x14ac:dyDescent="0.2">
      <c r="A5401" s="10"/>
    </row>
    <row r="5402" spans="1:1" ht="27.75" customHeight="1" x14ac:dyDescent="0.2">
      <c r="A5402" s="10"/>
    </row>
    <row r="5403" spans="1:1" ht="27.75" customHeight="1" x14ac:dyDescent="0.2">
      <c r="A5403" s="10"/>
    </row>
    <row r="5404" spans="1:1" ht="27.75" customHeight="1" x14ac:dyDescent="0.2">
      <c r="A5404" s="10"/>
    </row>
    <row r="5405" spans="1:1" ht="27.75" customHeight="1" x14ac:dyDescent="0.2">
      <c r="A5405" s="10"/>
    </row>
    <row r="5406" spans="1:1" ht="27.75" customHeight="1" x14ac:dyDescent="0.2">
      <c r="A5406" s="10"/>
    </row>
    <row r="5407" spans="1:1" ht="27.75" customHeight="1" x14ac:dyDescent="0.2">
      <c r="A5407" s="10"/>
    </row>
    <row r="5408" spans="1:1" ht="27.75" customHeight="1" x14ac:dyDescent="0.2">
      <c r="A5408" s="10"/>
    </row>
    <row r="5409" spans="1:1" ht="27.75" customHeight="1" x14ac:dyDescent="0.2">
      <c r="A5409" s="10"/>
    </row>
    <row r="5410" spans="1:1" ht="27.75" customHeight="1" x14ac:dyDescent="0.2">
      <c r="A5410" s="10"/>
    </row>
    <row r="5411" spans="1:1" ht="27.75" customHeight="1" x14ac:dyDescent="0.2">
      <c r="A5411" s="10"/>
    </row>
    <row r="5412" spans="1:1" ht="27.75" customHeight="1" x14ac:dyDescent="0.2">
      <c r="A5412" s="10"/>
    </row>
    <row r="5413" spans="1:1" ht="27.75" customHeight="1" x14ac:dyDescent="0.2">
      <c r="A5413" s="10"/>
    </row>
    <row r="5414" spans="1:1" ht="27.75" customHeight="1" x14ac:dyDescent="0.2">
      <c r="A5414" s="10"/>
    </row>
    <row r="5415" spans="1:1" ht="27.75" customHeight="1" x14ac:dyDescent="0.2">
      <c r="A5415" s="10"/>
    </row>
    <row r="5416" spans="1:1" ht="27.75" customHeight="1" x14ac:dyDescent="0.2">
      <c r="A5416" s="10"/>
    </row>
    <row r="5417" spans="1:1" ht="27.75" customHeight="1" x14ac:dyDescent="0.2">
      <c r="A5417" s="10"/>
    </row>
    <row r="5418" spans="1:1" ht="27.75" customHeight="1" x14ac:dyDescent="0.2">
      <c r="A5418" s="10"/>
    </row>
    <row r="5419" spans="1:1" ht="27.75" customHeight="1" x14ac:dyDescent="0.2">
      <c r="A5419" s="10"/>
    </row>
    <row r="5420" spans="1:1" ht="27.75" customHeight="1" x14ac:dyDescent="0.2">
      <c r="A5420" s="10"/>
    </row>
    <row r="5421" spans="1:1" ht="27.75" customHeight="1" x14ac:dyDescent="0.2">
      <c r="A5421" s="10"/>
    </row>
    <row r="5422" spans="1:1" ht="27.75" customHeight="1" x14ac:dyDescent="0.2">
      <c r="A5422" s="10"/>
    </row>
    <row r="5423" spans="1:1" ht="27.75" customHeight="1" x14ac:dyDescent="0.2">
      <c r="A5423" s="10"/>
    </row>
    <row r="5424" spans="1:1" ht="27.75" customHeight="1" x14ac:dyDescent="0.2">
      <c r="A5424" s="10"/>
    </row>
    <row r="5425" spans="1:1" ht="27.75" customHeight="1" x14ac:dyDescent="0.2">
      <c r="A5425" s="10"/>
    </row>
    <row r="5426" spans="1:1" ht="27.75" customHeight="1" x14ac:dyDescent="0.2">
      <c r="A5426" s="10"/>
    </row>
    <row r="5427" spans="1:1" ht="27.75" customHeight="1" x14ac:dyDescent="0.2">
      <c r="A5427" s="10"/>
    </row>
    <row r="5428" spans="1:1" ht="27.75" customHeight="1" x14ac:dyDescent="0.2">
      <c r="A5428" s="10"/>
    </row>
    <row r="5429" spans="1:1" ht="27.75" customHeight="1" x14ac:dyDescent="0.2">
      <c r="A5429" s="10"/>
    </row>
    <row r="5430" spans="1:1" ht="27.75" customHeight="1" x14ac:dyDescent="0.2">
      <c r="A5430" s="10"/>
    </row>
    <row r="5431" spans="1:1" ht="27.75" customHeight="1" x14ac:dyDescent="0.2">
      <c r="A5431" s="10"/>
    </row>
    <row r="5432" spans="1:1" ht="27.75" customHeight="1" x14ac:dyDescent="0.2">
      <c r="A5432" s="10"/>
    </row>
    <row r="5433" spans="1:1" ht="27.75" customHeight="1" x14ac:dyDescent="0.2">
      <c r="A5433" s="10"/>
    </row>
    <row r="5434" spans="1:1" ht="27.75" customHeight="1" x14ac:dyDescent="0.2">
      <c r="A5434" s="10"/>
    </row>
    <row r="5435" spans="1:1" ht="27.75" customHeight="1" x14ac:dyDescent="0.2">
      <c r="A5435" s="10"/>
    </row>
    <row r="5436" spans="1:1" ht="27.75" customHeight="1" x14ac:dyDescent="0.2">
      <c r="A5436" s="10"/>
    </row>
    <row r="5437" spans="1:1" ht="27.75" customHeight="1" x14ac:dyDescent="0.2">
      <c r="A5437" s="10"/>
    </row>
    <row r="5438" spans="1:1" ht="27.75" customHeight="1" x14ac:dyDescent="0.2">
      <c r="A5438" s="10"/>
    </row>
    <row r="5439" spans="1:1" ht="27.75" customHeight="1" x14ac:dyDescent="0.2">
      <c r="A5439" s="10"/>
    </row>
    <row r="5440" spans="1:1" ht="27.75" customHeight="1" x14ac:dyDescent="0.2">
      <c r="A5440" s="10"/>
    </row>
    <row r="5441" spans="1:1" ht="27.75" customHeight="1" x14ac:dyDescent="0.2">
      <c r="A5441" s="10"/>
    </row>
    <row r="5442" spans="1:1" ht="27.75" customHeight="1" x14ac:dyDescent="0.2">
      <c r="A5442" s="10"/>
    </row>
    <row r="5443" spans="1:1" ht="27.75" customHeight="1" x14ac:dyDescent="0.2">
      <c r="A5443" s="10"/>
    </row>
    <row r="5444" spans="1:1" ht="27.75" customHeight="1" x14ac:dyDescent="0.2">
      <c r="A5444" s="10"/>
    </row>
    <row r="5445" spans="1:1" ht="27.75" customHeight="1" x14ac:dyDescent="0.2">
      <c r="A5445" s="10"/>
    </row>
    <row r="5446" spans="1:1" ht="27.75" customHeight="1" x14ac:dyDescent="0.2">
      <c r="A5446" s="10"/>
    </row>
    <row r="5447" spans="1:1" ht="27.75" customHeight="1" x14ac:dyDescent="0.2">
      <c r="A5447" s="10"/>
    </row>
    <row r="5448" spans="1:1" ht="27.75" customHeight="1" x14ac:dyDescent="0.2">
      <c r="A5448" s="10"/>
    </row>
    <row r="5449" spans="1:1" ht="27.75" customHeight="1" x14ac:dyDescent="0.2">
      <c r="A5449" s="10"/>
    </row>
    <row r="5450" spans="1:1" ht="27.75" customHeight="1" x14ac:dyDescent="0.2">
      <c r="A5450" s="10"/>
    </row>
    <row r="5451" spans="1:1" ht="27.75" customHeight="1" x14ac:dyDescent="0.2">
      <c r="A5451" s="10"/>
    </row>
    <row r="5452" spans="1:1" ht="27.75" customHeight="1" x14ac:dyDescent="0.2">
      <c r="A5452" s="10"/>
    </row>
    <row r="5453" spans="1:1" ht="27.75" customHeight="1" x14ac:dyDescent="0.2">
      <c r="A5453" s="10"/>
    </row>
    <row r="5454" spans="1:1" ht="27.75" customHeight="1" x14ac:dyDescent="0.2">
      <c r="A5454" s="10"/>
    </row>
    <row r="5455" spans="1:1" ht="27.75" customHeight="1" x14ac:dyDescent="0.2">
      <c r="A5455" s="10"/>
    </row>
    <row r="5456" spans="1:1" ht="27.75" customHeight="1" x14ac:dyDescent="0.2">
      <c r="A5456" s="10"/>
    </row>
    <row r="5457" spans="1:1" ht="27.75" customHeight="1" x14ac:dyDescent="0.2">
      <c r="A5457" s="10"/>
    </row>
    <row r="5458" spans="1:1" ht="27.75" customHeight="1" x14ac:dyDescent="0.2">
      <c r="A5458" s="10"/>
    </row>
    <row r="5459" spans="1:1" ht="27.75" customHeight="1" x14ac:dyDescent="0.2">
      <c r="A5459" s="10"/>
    </row>
    <row r="5460" spans="1:1" ht="27.75" customHeight="1" x14ac:dyDescent="0.2">
      <c r="A5460" s="10"/>
    </row>
    <row r="5461" spans="1:1" ht="27.75" customHeight="1" x14ac:dyDescent="0.2">
      <c r="A5461" s="10"/>
    </row>
    <row r="5462" spans="1:1" ht="27.75" customHeight="1" x14ac:dyDescent="0.2">
      <c r="A5462" s="10"/>
    </row>
    <row r="5463" spans="1:1" ht="27.75" customHeight="1" x14ac:dyDescent="0.2">
      <c r="A5463" s="10"/>
    </row>
    <row r="5464" spans="1:1" ht="27.75" customHeight="1" x14ac:dyDescent="0.2">
      <c r="A5464" s="10"/>
    </row>
    <row r="5465" spans="1:1" ht="27.75" customHeight="1" x14ac:dyDescent="0.2">
      <c r="A5465" s="10"/>
    </row>
    <row r="5466" spans="1:1" ht="27.75" customHeight="1" x14ac:dyDescent="0.2">
      <c r="A5466" s="10"/>
    </row>
    <row r="5467" spans="1:1" ht="27.75" customHeight="1" x14ac:dyDescent="0.2">
      <c r="A5467" s="10"/>
    </row>
    <row r="5468" spans="1:1" ht="27.75" customHeight="1" x14ac:dyDescent="0.2">
      <c r="A5468" s="10"/>
    </row>
    <row r="5469" spans="1:1" ht="27.75" customHeight="1" x14ac:dyDescent="0.2">
      <c r="A5469" s="10"/>
    </row>
    <row r="5470" spans="1:1" ht="27.75" customHeight="1" x14ac:dyDescent="0.2">
      <c r="A5470" s="10"/>
    </row>
    <row r="5471" spans="1:1" ht="27.75" customHeight="1" x14ac:dyDescent="0.2">
      <c r="A5471" s="10"/>
    </row>
    <row r="5472" spans="1:1" ht="27.75" customHeight="1" x14ac:dyDescent="0.2">
      <c r="A5472" s="10"/>
    </row>
    <row r="5473" spans="1:1" ht="27.75" customHeight="1" x14ac:dyDescent="0.2">
      <c r="A5473" s="10"/>
    </row>
    <row r="5474" spans="1:1" ht="27.75" customHeight="1" x14ac:dyDescent="0.2">
      <c r="A5474" s="10"/>
    </row>
    <row r="5475" spans="1:1" ht="27.75" customHeight="1" x14ac:dyDescent="0.2">
      <c r="A5475" s="10"/>
    </row>
    <row r="5476" spans="1:1" ht="27.75" customHeight="1" x14ac:dyDescent="0.2">
      <c r="A5476" s="10"/>
    </row>
    <row r="5477" spans="1:1" ht="27.75" customHeight="1" x14ac:dyDescent="0.2">
      <c r="A5477" s="10"/>
    </row>
    <row r="5478" spans="1:1" ht="27.75" customHeight="1" x14ac:dyDescent="0.2">
      <c r="A5478" s="10"/>
    </row>
    <row r="5479" spans="1:1" ht="27.75" customHeight="1" x14ac:dyDescent="0.2">
      <c r="A5479" s="10"/>
    </row>
    <row r="5480" spans="1:1" ht="27.75" customHeight="1" x14ac:dyDescent="0.2">
      <c r="A5480" s="10"/>
    </row>
    <row r="5481" spans="1:1" ht="27.75" customHeight="1" x14ac:dyDescent="0.2">
      <c r="A5481" s="10"/>
    </row>
    <row r="5482" spans="1:1" ht="27.75" customHeight="1" x14ac:dyDescent="0.2">
      <c r="A5482" s="10"/>
    </row>
    <row r="5483" spans="1:1" ht="27.75" customHeight="1" x14ac:dyDescent="0.2">
      <c r="A5483" s="10"/>
    </row>
    <row r="5484" spans="1:1" ht="27.75" customHeight="1" x14ac:dyDescent="0.2">
      <c r="A5484" s="10"/>
    </row>
    <row r="5485" spans="1:1" ht="27.75" customHeight="1" x14ac:dyDescent="0.2">
      <c r="A5485" s="10"/>
    </row>
    <row r="5486" spans="1:1" ht="27.75" customHeight="1" x14ac:dyDescent="0.2">
      <c r="A5486" s="10"/>
    </row>
    <row r="5487" spans="1:1" ht="27.75" customHeight="1" x14ac:dyDescent="0.2">
      <c r="A5487" s="10"/>
    </row>
    <row r="5488" spans="1:1" ht="27.75" customHeight="1" x14ac:dyDescent="0.2">
      <c r="A5488" s="10"/>
    </row>
    <row r="5489" spans="1:1" ht="27.75" customHeight="1" x14ac:dyDescent="0.2">
      <c r="A5489" s="10"/>
    </row>
    <row r="5490" spans="1:1" ht="27.75" customHeight="1" x14ac:dyDescent="0.2">
      <c r="A5490" s="10"/>
    </row>
    <row r="5491" spans="1:1" ht="27.75" customHeight="1" x14ac:dyDescent="0.2">
      <c r="A5491" s="10"/>
    </row>
    <row r="5492" spans="1:1" ht="27.75" customHeight="1" x14ac:dyDescent="0.2">
      <c r="A5492" s="10"/>
    </row>
    <row r="5493" spans="1:1" ht="27.75" customHeight="1" x14ac:dyDescent="0.2">
      <c r="A5493" s="10"/>
    </row>
    <row r="5494" spans="1:1" ht="27.75" customHeight="1" x14ac:dyDescent="0.2">
      <c r="A5494" s="10"/>
    </row>
    <row r="5495" spans="1:1" ht="27.75" customHeight="1" x14ac:dyDescent="0.2">
      <c r="A5495" s="10"/>
    </row>
    <row r="5496" spans="1:1" ht="27.75" customHeight="1" x14ac:dyDescent="0.2">
      <c r="A5496" s="10"/>
    </row>
    <row r="5497" spans="1:1" ht="27.75" customHeight="1" x14ac:dyDescent="0.2">
      <c r="A5497" s="10"/>
    </row>
    <row r="5498" spans="1:1" ht="27.75" customHeight="1" x14ac:dyDescent="0.2">
      <c r="A5498" s="10"/>
    </row>
    <row r="5499" spans="1:1" ht="27.75" customHeight="1" x14ac:dyDescent="0.2">
      <c r="A5499" s="10"/>
    </row>
    <row r="5500" spans="1:1" ht="27.75" customHeight="1" x14ac:dyDescent="0.2">
      <c r="A5500" s="10"/>
    </row>
    <row r="5501" spans="1:1" ht="27.75" customHeight="1" x14ac:dyDescent="0.2">
      <c r="A5501" s="10"/>
    </row>
    <row r="5502" spans="1:1" ht="27.75" customHeight="1" x14ac:dyDescent="0.2">
      <c r="A5502" s="10"/>
    </row>
    <row r="5503" spans="1:1" ht="27.75" customHeight="1" x14ac:dyDescent="0.2">
      <c r="A5503" s="10"/>
    </row>
    <row r="5504" spans="1:1" ht="27.75" customHeight="1" x14ac:dyDescent="0.2">
      <c r="A5504" s="10"/>
    </row>
    <row r="5505" spans="1:1" ht="27.75" customHeight="1" x14ac:dyDescent="0.2">
      <c r="A5505" s="10"/>
    </row>
    <row r="5506" spans="1:1" ht="27.75" customHeight="1" x14ac:dyDescent="0.2">
      <c r="A5506" s="10"/>
    </row>
    <row r="5507" spans="1:1" ht="27.75" customHeight="1" x14ac:dyDescent="0.2">
      <c r="A5507" s="10"/>
    </row>
    <row r="5508" spans="1:1" ht="27.75" customHeight="1" x14ac:dyDescent="0.2">
      <c r="A5508" s="10"/>
    </row>
    <row r="5509" spans="1:1" ht="27.75" customHeight="1" x14ac:dyDescent="0.2">
      <c r="A5509" s="10"/>
    </row>
    <row r="5510" spans="1:1" ht="27.75" customHeight="1" x14ac:dyDescent="0.2">
      <c r="A5510" s="10"/>
    </row>
    <row r="5511" spans="1:1" ht="27.75" customHeight="1" x14ac:dyDescent="0.2">
      <c r="A5511" s="10"/>
    </row>
    <row r="5512" spans="1:1" ht="27.75" customHeight="1" x14ac:dyDescent="0.2">
      <c r="A5512" s="10"/>
    </row>
    <row r="5513" spans="1:1" ht="27.75" customHeight="1" x14ac:dyDescent="0.2">
      <c r="A5513" s="10"/>
    </row>
    <row r="5514" spans="1:1" ht="27.75" customHeight="1" x14ac:dyDescent="0.2">
      <c r="A5514" s="10"/>
    </row>
    <row r="5515" spans="1:1" ht="27.75" customHeight="1" x14ac:dyDescent="0.2">
      <c r="A5515" s="10"/>
    </row>
    <row r="5516" spans="1:1" ht="27.75" customHeight="1" x14ac:dyDescent="0.2">
      <c r="A5516" s="10"/>
    </row>
    <row r="5517" spans="1:1" ht="27.75" customHeight="1" x14ac:dyDescent="0.2">
      <c r="A5517" s="10"/>
    </row>
    <row r="5518" spans="1:1" ht="27.75" customHeight="1" x14ac:dyDescent="0.2">
      <c r="A5518" s="10"/>
    </row>
    <row r="5519" spans="1:1" ht="27.75" customHeight="1" x14ac:dyDescent="0.2">
      <c r="A5519" s="10"/>
    </row>
    <row r="5520" spans="1:1" ht="27.75" customHeight="1" x14ac:dyDescent="0.2">
      <c r="A5520" s="10"/>
    </row>
    <row r="5521" spans="1:1" ht="27.75" customHeight="1" x14ac:dyDescent="0.2">
      <c r="A5521" s="10"/>
    </row>
    <row r="5522" spans="1:1" ht="27.75" customHeight="1" x14ac:dyDescent="0.2">
      <c r="A5522" s="10"/>
    </row>
    <row r="5523" spans="1:1" ht="27.75" customHeight="1" x14ac:dyDescent="0.2">
      <c r="A5523" s="10"/>
    </row>
    <row r="5524" spans="1:1" ht="27.75" customHeight="1" x14ac:dyDescent="0.2">
      <c r="A5524" s="10"/>
    </row>
    <row r="5525" spans="1:1" ht="27.75" customHeight="1" x14ac:dyDescent="0.2">
      <c r="A5525" s="10"/>
    </row>
    <row r="5526" spans="1:1" ht="27.75" customHeight="1" x14ac:dyDescent="0.2">
      <c r="A5526" s="10"/>
    </row>
    <row r="5527" spans="1:1" ht="27.75" customHeight="1" x14ac:dyDescent="0.2">
      <c r="A5527" s="10"/>
    </row>
    <row r="5528" spans="1:1" ht="27.75" customHeight="1" x14ac:dyDescent="0.2">
      <c r="A5528" s="10"/>
    </row>
    <row r="5529" spans="1:1" ht="27.75" customHeight="1" x14ac:dyDescent="0.2">
      <c r="A5529" s="10"/>
    </row>
    <row r="5530" spans="1:1" ht="27.75" customHeight="1" x14ac:dyDescent="0.2">
      <c r="A5530" s="10"/>
    </row>
    <row r="5531" spans="1:1" ht="27.75" customHeight="1" x14ac:dyDescent="0.2">
      <c r="A5531" s="10"/>
    </row>
    <row r="5532" spans="1:1" ht="27.75" customHeight="1" x14ac:dyDescent="0.2">
      <c r="A5532" s="10"/>
    </row>
    <row r="5533" spans="1:1" ht="27.75" customHeight="1" x14ac:dyDescent="0.2">
      <c r="A5533" s="10"/>
    </row>
    <row r="5534" spans="1:1" ht="27.75" customHeight="1" x14ac:dyDescent="0.2">
      <c r="A5534" s="10"/>
    </row>
    <row r="5535" spans="1:1" ht="27.75" customHeight="1" x14ac:dyDescent="0.2">
      <c r="A5535" s="10"/>
    </row>
    <row r="5536" spans="1:1" ht="27.75" customHeight="1" x14ac:dyDescent="0.2">
      <c r="A5536" s="10"/>
    </row>
    <row r="5537" spans="1:1" ht="27.75" customHeight="1" x14ac:dyDescent="0.2">
      <c r="A5537" s="10"/>
    </row>
    <row r="5538" spans="1:1" ht="27.75" customHeight="1" x14ac:dyDescent="0.2">
      <c r="A5538" s="10"/>
    </row>
    <row r="5539" spans="1:1" ht="27.75" customHeight="1" x14ac:dyDescent="0.2">
      <c r="A5539" s="10"/>
    </row>
    <row r="5540" spans="1:1" ht="27.75" customHeight="1" x14ac:dyDescent="0.2">
      <c r="A5540" s="10"/>
    </row>
    <row r="5541" spans="1:1" ht="27.75" customHeight="1" x14ac:dyDescent="0.2">
      <c r="A5541" s="10"/>
    </row>
    <row r="5542" spans="1:1" ht="27.75" customHeight="1" x14ac:dyDescent="0.2">
      <c r="A5542" s="10"/>
    </row>
    <row r="5543" spans="1:1" ht="27.75" customHeight="1" x14ac:dyDescent="0.2">
      <c r="A5543" s="10"/>
    </row>
    <row r="5544" spans="1:1" ht="27.75" customHeight="1" x14ac:dyDescent="0.2">
      <c r="A5544" s="10"/>
    </row>
    <row r="5545" spans="1:1" ht="27.75" customHeight="1" x14ac:dyDescent="0.2">
      <c r="A5545" s="10"/>
    </row>
    <row r="5546" spans="1:1" ht="27.75" customHeight="1" x14ac:dyDescent="0.2">
      <c r="A5546" s="10"/>
    </row>
    <row r="5547" spans="1:1" ht="27.75" customHeight="1" x14ac:dyDescent="0.2">
      <c r="A5547" s="10"/>
    </row>
    <row r="5548" spans="1:1" ht="27.75" customHeight="1" x14ac:dyDescent="0.2">
      <c r="A5548" s="10"/>
    </row>
    <row r="5549" spans="1:1" ht="27.75" customHeight="1" x14ac:dyDescent="0.2">
      <c r="A5549" s="10"/>
    </row>
    <row r="5550" spans="1:1" ht="27.75" customHeight="1" x14ac:dyDescent="0.2">
      <c r="A5550" s="10"/>
    </row>
    <row r="5551" spans="1:1" ht="27.75" customHeight="1" x14ac:dyDescent="0.2">
      <c r="A5551" s="10"/>
    </row>
    <row r="5552" spans="1:1" ht="27.75" customHeight="1" x14ac:dyDescent="0.2">
      <c r="A5552" s="10"/>
    </row>
    <row r="5553" spans="1:1" ht="27.75" customHeight="1" x14ac:dyDescent="0.2">
      <c r="A5553" s="10"/>
    </row>
    <row r="5554" spans="1:1" ht="27.75" customHeight="1" x14ac:dyDescent="0.2">
      <c r="A5554" s="10"/>
    </row>
    <row r="5555" spans="1:1" ht="27.75" customHeight="1" x14ac:dyDescent="0.2">
      <c r="A5555" s="10"/>
    </row>
    <row r="5556" spans="1:1" ht="27.75" customHeight="1" x14ac:dyDescent="0.2">
      <c r="A5556" s="10"/>
    </row>
    <row r="5557" spans="1:1" ht="27.75" customHeight="1" x14ac:dyDescent="0.2">
      <c r="A5557" s="10"/>
    </row>
    <row r="5558" spans="1:1" ht="27.75" customHeight="1" x14ac:dyDescent="0.2">
      <c r="A5558" s="10"/>
    </row>
    <row r="5559" spans="1:1" ht="27.75" customHeight="1" x14ac:dyDescent="0.2">
      <c r="A5559" s="10"/>
    </row>
    <row r="5560" spans="1:1" ht="27.75" customHeight="1" x14ac:dyDescent="0.2">
      <c r="A5560" s="10"/>
    </row>
    <row r="5561" spans="1:1" ht="27.75" customHeight="1" x14ac:dyDescent="0.2">
      <c r="A5561" s="10"/>
    </row>
    <row r="5562" spans="1:1" ht="27.75" customHeight="1" x14ac:dyDescent="0.2">
      <c r="A5562" s="10"/>
    </row>
    <row r="5563" spans="1:1" ht="27.75" customHeight="1" x14ac:dyDescent="0.2">
      <c r="A5563" s="10"/>
    </row>
    <row r="5564" spans="1:1" ht="27.75" customHeight="1" x14ac:dyDescent="0.2">
      <c r="A5564" s="10"/>
    </row>
    <row r="5565" spans="1:1" ht="27.75" customHeight="1" x14ac:dyDescent="0.2">
      <c r="A5565" s="10"/>
    </row>
    <row r="5566" spans="1:1" ht="27.75" customHeight="1" x14ac:dyDescent="0.2">
      <c r="A5566" s="10"/>
    </row>
    <row r="5567" spans="1:1" ht="27.75" customHeight="1" x14ac:dyDescent="0.2">
      <c r="A5567" s="10"/>
    </row>
    <row r="5568" spans="1:1" ht="27.75" customHeight="1" x14ac:dyDescent="0.2">
      <c r="A5568" s="10"/>
    </row>
    <row r="5569" spans="1:1" ht="27.75" customHeight="1" x14ac:dyDescent="0.2">
      <c r="A5569" s="10"/>
    </row>
    <row r="5570" spans="1:1" ht="27.75" customHeight="1" x14ac:dyDescent="0.2">
      <c r="A5570" s="10"/>
    </row>
    <row r="5571" spans="1:1" ht="27.75" customHeight="1" x14ac:dyDescent="0.2">
      <c r="A5571" s="10"/>
    </row>
    <row r="5572" spans="1:1" ht="27.75" customHeight="1" x14ac:dyDescent="0.2">
      <c r="A5572" s="10"/>
    </row>
    <row r="5573" spans="1:1" ht="27.75" customHeight="1" x14ac:dyDescent="0.2">
      <c r="A5573" s="10"/>
    </row>
    <row r="5574" spans="1:1" ht="27.75" customHeight="1" x14ac:dyDescent="0.2">
      <c r="A5574" s="10"/>
    </row>
    <row r="5575" spans="1:1" ht="27.75" customHeight="1" x14ac:dyDescent="0.2">
      <c r="A5575" s="10"/>
    </row>
    <row r="5576" spans="1:1" ht="27.75" customHeight="1" x14ac:dyDescent="0.2">
      <c r="A5576" s="10"/>
    </row>
    <row r="5577" spans="1:1" ht="27.75" customHeight="1" x14ac:dyDescent="0.2">
      <c r="A5577" s="10"/>
    </row>
    <row r="5578" spans="1:1" ht="27.75" customHeight="1" x14ac:dyDescent="0.2">
      <c r="A5578" s="10"/>
    </row>
    <row r="5579" spans="1:1" ht="27.75" customHeight="1" x14ac:dyDescent="0.2">
      <c r="A5579" s="10"/>
    </row>
    <row r="5580" spans="1:1" ht="27.75" customHeight="1" x14ac:dyDescent="0.2">
      <c r="A5580" s="10"/>
    </row>
    <row r="5581" spans="1:1" ht="27.75" customHeight="1" x14ac:dyDescent="0.2">
      <c r="A5581" s="10"/>
    </row>
    <row r="5582" spans="1:1" ht="27.75" customHeight="1" x14ac:dyDescent="0.2">
      <c r="A5582" s="10"/>
    </row>
    <row r="5583" spans="1:1" ht="27.75" customHeight="1" x14ac:dyDescent="0.2">
      <c r="A5583" s="10"/>
    </row>
    <row r="5584" spans="1:1" ht="27.75" customHeight="1" x14ac:dyDescent="0.2">
      <c r="A5584" s="10"/>
    </row>
    <row r="5585" spans="1:1" ht="27.75" customHeight="1" x14ac:dyDescent="0.2">
      <c r="A5585" s="10"/>
    </row>
    <row r="5586" spans="1:1" ht="27.75" customHeight="1" x14ac:dyDescent="0.2">
      <c r="A5586" s="10"/>
    </row>
    <row r="5587" spans="1:1" ht="27.75" customHeight="1" x14ac:dyDescent="0.2">
      <c r="A5587" s="10"/>
    </row>
    <row r="5588" spans="1:1" ht="27.75" customHeight="1" x14ac:dyDescent="0.2">
      <c r="A5588" s="10"/>
    </row>
    <row r="5589" spans="1:1" ht="27.75" customHeight="1" x14ac:dyDescent="0.2">
      <c r="A5589" s="10"/>
    </row>
    <row r="5590" spans="1:1" ht="27.75" customHeight="1" x14ac:dyDescent="0.2">
      <c r="A5590" s="10"/>
    </row>
    <row r="5591" spans="1:1" ht="27.75" customHeight="1" x14ac:dyDescent="0.2">
      <c r="A5591" s="10"/>
    </row>
    <row r="5592" spans="1:1" ht="27.75" customHeight="1" x14ac:dyDescent="0.2">
      <c r="A5592" s="10"/>
    </row>
    <row r="5593" spans="1:1" ht="27.75" customHeight="1" x14ac:dyDescent="0.2">
      <c r="A5593" s="10"/>
    </row>
    <row r="5594" spans="1:1" ht="27.75" customHeight="1" x14ac:dyDescent="0.2">
      <c r="A5594" s="10"/>
    </row>
    <row r="5595" spans="1:1" ht="27.75" customHeight="1" x14ac:dyDescent="0.2">
      <c r="A5595" s="10"/>
    </row>
    <row r="5596" spans="1:1" ht="27.75" customHeight="1" x14ac:dyDescent="0.2">
      <c r="A5596" s="10"/>
    </row>
    <row r="5597" spans="1:1" ht="27.75" customHeight="1" x14ac:dyDescent="0.2">
      <c r="A5597" s="10"/>
    </row>
    <row r="5598" spans="1:1" ht="27.75" customHeight="1" x14ac:dyDescent="0.2">
      <c r="A5598" s="10"/>
    </row>
    <row r="5599" spans="1:1" ht="27.75" customHeight="1" x14ac:dyDescent="0.2">
      <c r="A5599" s="10"/>
    </row>
    <row r="5600" spans="1:1" ht="27.75" customHeight="1" x14ac:dyDescent="0.2">
      <c r="A5600" s="10"/>
    </row>
    <row r="5601" spans="1:1" ht="27.75" customHeight="1" x14ac:dyDescent="0.2">
      <c r="A5601" s="10"/>
    </row>
    <row r="5602" spans="1:1" ht="27.75" customHeight="1" x14ac:dyDescent="0.2">
      <c r="A5602" s="10"/>
    </row>
    <row r="5603" spans="1:1" ht="27.75" customHeight="1" x14ac:dyDescent="0.2">
      <c r="A5603" s="10"/>
    </row>
    <row r="5604" spans="1:1" ht="27.75" customHeight="1" x14ac:dyDescent="0.2">
      <c r="A5604" s="10"/>
    </row>
    <row r="5605" spans="1:1" ht="27.75" customHeight="1" x14ac:dyDescent="0.2">
      <c r="A5605" s="10"/>
    </row>
    <row r="5606" spans="1:1" ht="27.75" customHeight="1" x14ac:dyDescent="0.2">
      <c r="A5606" s="10"/>
    </row>
    <row r="5607" spans="1:1" ht="27.75" customHeight="1" x14ac:dyDescent="0.2">
      <c r="A5607" s="10"/>
    </row>
    <row r="5608" spans="1:1" ht="27.75" customHeight="1" x14ac:dyDescent="0.2">
      <c r="A5608" s="10"/>
    </row>
    <row r="5609" spans="1:1" ht="27.75" customHeight="1" x14ac:dyDescent="0.2">
      <c r="A5609" s="10"/>
    </row>
    <row r="5610" spans="1:1" ht="27.75" customHeight="1" x14ac:dyDescent="0.2">
      <c r="A5610" s="10"/>
    </row>
    <row r="5611" spans="1:1" ht="27.75" customHeight="1" x14ac:dyDescent="0.2">
      <c r="A5611" s="10"/>
    </row>
    <row r="5612" spans="1:1" ht="27.75" customHeight="1" x14ac:dyDescent="0.2">
      <c r="A5612" s="10"/>
    </row>
    <row r="5613" spans="1:1" ht="27.75" customHeight="1" x14ac:dyDescent="0.2">
      <c r="A5613" s="10"/>
    </row>
    <row r="5614" spans="1:1" ht="27.75" customHeight="1" x14ac:dyDescent="0.2">
      <c r="A5614" s="10"/>
    </row>
    <row r="5615" spans="1:1" ht="27.75" customHeight="1" x14ac:dyDescent="0.2">
      <c r="A5615" s="10"/>
    </row>
    <row r="5616" spans="1:1" ht="27.75" customHeight="1" x14ac:dyDescent="0.2">
      <c r="A5616" s="10"/>
    </row>
    <row r="5617" spans="1:1" ht="27.75" customHeight="1" x14ac:dyDescent="0.2">
      <c r="A5617" s="10"/>
    </row>
    <row r="5618" spans="1:1" ht="27.75" customHeight="1" x14ac:dyDescent="0.2">
      <c r="A5618" s="10"/>
    </row>
    <row r="5619" spans="1:1" ht="27.75" customHeight="1" x14ac:dyDescent="0.2">
      <c r="A5619" s="10"/>
    </row>
    <row r="5620" spans="1:1" ht="27.75" customHeight="1" x14ac:dyDescent="0.2">
      <c r="A5620" s="10"/>
    </row>
    <row r="5621" spans="1:1" ht="27.75" customHeight="1" x14ac:dyDescent="0.2">
      <c r="A5621" s="10"/>
    </row>
    <row r="5622" spans="1:1" ht="27.75" customHeight="1" x14ac:dyDescent="0.2">
      <c r="A5622" s="10"/>
    </row>
    <row r="5623" spans="1:1" ht="27.75" customHeight="1" x14ac:dyDescent="0.2">
      <c r="A5623" s="10"/>
    </row>
    <row r="5624" spans="1:1" ht="27.75" customHeight="1" x14ac:dyDescent="0.2">
      <c r="A5624" s="10"/>
    </row>
    <row r="5625" spans="1:1" ht="27.75" customHeight="1" x14ac:dyDescent="0.2">
      <c r="A5625" s="10"/>
    </row>
    <row r="5626" spans="1:1" ht="27.75" customHeight="1" x14ac:dyDescent="0.2">
      <c r="A5626" s="10"/>
    </row>
    <row r="5627" spans="1:1" ht="27.75" customHeight="1" x14ac:dyDescent="0.2">
      <c r="A5627" s="10"/>
    </row>
    <row r="5628" spans="1:1" ht="27.75" customHeight="1" x14ac:dyDescent="0.2">
      <c r="A5628" s="10"/>
    </row>
    <row r="5629" spans="1:1" ht="27.75" customHeight="1" x14ac:dyDescent="0.2">
      <c r="A5629" s="10"/>
    </row>
    <row r="5630" spans="1:1" ht="27.75" customHeight="1" x14ac:dyDescent="0.2">
      <c r="A5630" s="10"/>
    </row>
    <row r="5631" spans="1:1" ht="27.75" customHeight="1" x14ac:dyDescent="0.2">
      <c r="A5631" s="10"/>
    </row>
    <row r="5632" spans="1:1" ht="27.75" customHeight="1" x14ac:dyDescent="0.2">
      <c r="A5632" s="10"/>
    </row>
    <row r="5633" spans="1:1" ht="27.75" customHeight="1" x14ac:dyDescent="0.2">
      <c r="A5633" s="10"/>
    </row>
    <row r="5634" spans="1:1" ht="27.75" customHeight="1" x14ac:dyDescent="0.2">
      <c r="A5634" s="10"/>
    </row>
    <row r="5635" spans="1:1" ht="27.75" customHeight="1" x14ac:dyDescent="0.2">
      <c r="A5635" s="10"/>
    </row>
    <row r="5636" spans="1:1" ht="27.75" customHeight="1" x14ac:dyDescent="0.2">
      <c r="A5636" s="10"/>
    </row>
    <row r="5637" spans="1:1" ht="27.75" customHeight="1" x14ac:dyDescent="0.2">
      <c r="A5637" s="10"/>
    </row>
    <row r="5638" spans="1:1" ht="27.75" customHeight="1" x14ac:dyDescent="0.2">
      <c r="A5638" s="10"/>
    </row>
    <row r="5639" spans="1:1" ht="27.75" customHeight="1" x14ac:dyDescent="0.2">
      <c r="A5639" s="10"/>
    </row>
    <row r="5640" spans="1:1" ht="27.75" customHeight="1" x14ac:dyDescent="0.2">
      <c r="A5640" s="10"/>
    </row>
    <row r="5641" spans="1:1" ht="27.75" customHeight="1" x14ac:dyDescent="0.2">
      <c r="A5641" s="10"/>
    </row>
    <row r="5642" spans="1:1" ht="27.75" customHeight="1" x14ac:dyDescent="0.2">
      <c r="A5642" s="10"/>
    </row>
    <row r="5643" spans="1:1" ht="27.75" customHeight="1" x14ac:dyDescent="0.2">
      <c r="A5643" s="10"/>
    </row>
    <row r="5644" spans="1:1" ht="27.75" customHeight="1" x14ac:dyDescent="0.2">
      <c r="A5644" s="10"/>
    </row>
    <row r="5645" spans="1:1" ht="27.75" customHeight="1" x14ac:dyDescent="0.2">
      <c r="A5645" s="10"/>
    </row>
    <row r="5646" spans="1:1" ht="27.75" customHeight="1" x14ac:dyDescent="0.2">
      <c r="A5646" s="10"/>
    </row>
    <row r="5647" spans="1:1" ht="27.75" customHeight="1" x14ac:dyDescent="0.2">
      <c r="A5647" s="10"/>
    </row>
    <row r="5648" spans="1:1" ht="27.75" customHeight="1" x14ac:dyDescent="0.2">
      <c r="A5648" s="10"/>
    </row>
    <row r="5649" spans="1:1" ht="27.75" customHeight="1" x14ac:dyDescent="0.2">
      <c r="A5649" s="10"/>
    </row>
    <row r="5650" spans="1:1" ht="27.75" customHeight="1" x14ac:dyDescent="0.2">
      <c r="A5650" s="10"/>
    </row>
    <row r="5651" spans="1:1" ht="27.75" customHeight="1" x14ac:dyDescent="0.2">
      <c r="A5651" s="10"/>
    </row>
    <row r="5652" spans="1:1" ht="27.75" customHeight="1" x14ac:dyDescent="0.2">
      <c r="A5652" s="10"/>
    </row>
    <row r="5653" spans="1:1" ht="27.75" customHeight="1" x14ac:dyDescent="0.2">
      <c r="A5653" s="10"/>
    </row>
    <row r="5654" spans="1:1" ht="27.75" customHeight="1" x14ac:dyDescent="0.2">
      <c r="A5654" s="10"/>
    </row>
    <row r="5655" spans="1:1" ht="27.75" customHeight="1" x14ac:dyDescent="0.2">
      <c r="A5655" s="10"/>
    </row>
    <row r="5656" spans="1:1" ht="27.75" customHeight="1" x14ac:dyDescent="0.2">
      <c r="A5656" s="10"/>
    </row>
    <row r="5657" spans="1:1" ht="27.75" customHeight="1" x14ac:dyDescent="0.2">
      <c r="A5657" s="10"/>
    </row>
    <row r="5658" spans="1:1" ht="27.75" customHeight="1" x14ac:dyDescent="0.2">
      <c r="A5658" s="10"/>
    </row>
    <row r="5659" spans="1:1" ht="27.75" customHeight="1" x14ac:dyDescent="0.2">
      <c r="A5659" s="10"/>
    </row>
    <row r="5660" spans="1:1" ht="27.75" customHeight="1" x14ac:dyDescent="0.2">
      <c r="A5660" s="10"/>
    </row>
    <row r="5661" spans="1:1" ht="27.75" customHeight="1" x14ac:dyDescent="0.2">
      <c r="A5661" s="10"/>
    </row>
    <row r="5662" spans="1:1" ht="27.75" customHeight="1" x14ac:dyDescent="0.2">
      <c r="A5662" s="10"/>
    </row>
    <row r="5663" spans="1:1" ht="27.75" customHeight="1" x14ac:dyDescent="0.2">
      <c r="A5663" s="10"/>
    </row>
    <row r="5664" spans="1:1" ht="27.75" customHeight="1" x14ac:dyDescent="0.2">
      <c r="A5664" s="10"/>
    </row>
    <row r="5665" spans="1:1" ht="27.75" customHeight="1" x14ac:dyDescent="0.2">
      <c r="A5665" s="10"/>
    </row>
    <row r="5666" spans="1:1" ht="27.75" customHeight="1" x14ac:dyDescent="0.2">
      <c r="A5666" s="10"/>
    </row>
    <row r="5667" spans="1:1" ht="27.75" customHeight="1" x14ac:dyDescent="0.2">
      <c r="A5667" s="10"/>
    </row>
    <row r="5668" spans="1:1" ht="27.75" customHeight="1" x14ac:dyDescent="0.2">
      <c r="A5668" s="10"/>
    </row>
    <row r="5669" spans="1:1" ht="27.75" customHeight="1" x14ac:dyDescent="0.2">
      <c r="A5669" s="10"/>
    </row>
    <row r="5670" spans="1:1" ht="27.75" customHeight="1" x14ac:dyDescent="0.2">
      <c r="A5670" s="10"/>
    </row>
    <row r="5671" spans="1:1" ht="27.75" customHeight="1" x14ac:dyDescent="0.2">
      <c r="A5671" s="10"/>
    </row>
    <row r="5672" spans="1:1" ht="27.75" customHeight="1" x14ac:dyDescent="0.2">
      <c r="A5672" s="10"/>
    </row>
    <row r="5673" spans="1:1" ht="27.75" customHeight="1" x14ac:dyDescent="0.2">
      <c r="A5673" s="10"/>
    </row>
    <row r="5674" spans="1:1" ht="27.75" customHeight="1" x14ac:dyDescent="0.2">
      <c r="A5674" s="10"/>
    </row>
    <row r="5675" spans="1:1" ht="27.75" customHeight="1" x14ac:dyDescent="0.2">
      <c r="A5675" s="10"/>
    </row>
    <row r="5676" spans="1:1" ht="27.75" customHeight="1" x14ac:dyDescent="0.2">
      <c r="A5676" s="10"/>
    </row>
    <row r="5677" spans="1:1" ht="27.75" customHeight="1" x14ac:dyDescent="0.2">
      <c r="A5677" s="10"/>
    </row>
    <row r="5678" spans="1:1" ht="27.75" customHeight="1" x14ac:dyDescent="0.2">
      <c r="A5678" s="10"/>
    </row>
    <row r="5679" spans="1:1" ht="27.75" customHeight="1" x14ac:dyDescent="0.2">
      <c r="A5679" s="10"/>
    </row>
    <row r="5680" spans="1:1" ht="27.75" customHeight="1" x14ac:dyDescent="0.2">
      <c r="A5680" s="10"/>
    </row>
    <row r="5681" spans="1:1" ht="27.75" customHeight="1" x14ac:dyDescent="0.2">
      <c r="A5681" s="10"/>
    </row>
    <row r="5682" spans="1:1" ht="27.75" customHeight="1" x14ac:dyDescent="0.2">
      <c r="A5682" s="10"/>
    </row>
    <row r="5683" spans="1:1" ht="27.75" customHeight="1" x14ac:dyDescent="0.2">
      <c r="A5683" s="10"/>
    </row>
    <row r="5684" spans="1:1" ht="27.75" customHeight="1" x14ac:dyDescent="0.2">
      <c r="A5684" s="10"/>
    </row>
    <row r="5685" spans="1:1" ht="27.75" customHeight="1" x14ac:dyDescent="0.2">
      <c r="A5685" s="10"/>
    </row>
    <row r="5686" spans="1:1" ht="27.75" customHeight="1" x14ac:dyDescent="0.2">
      <c r="A5686" s="10"/>
    </row>
    <row r="5687" spans="1:1" ht="27.75" customHeight="1" x14ac:dyDescent="0.2">
      <c r="A5687" s="10"/>
    </row>
    <row r="5688" spans="1:1" ht="27.75" customHeight="1" x14ac:dyDescent="0.2">
      <c r="A5688" s="10"/>
    </row>
    <row r="5689" spans="1:1" ht="27.75" customHeight="1" x14ac:dyDescent="0.2">
      <c r="A5689" s="10"/>
    </row>
    <row r="5690" spans="1:1" ht="27.75" customHeight="1" x14ac:dyDescent="0.2">
      <c r="A5690" s="10"/>
    </row>
    <row r="5691" spans="1:1" ht="27.75" customHeight="1" x14ac:dyDescent="0.2">
      <c r="A5691" s="10"/>
    </row>
    <row r="5692" spans="1:1" ht="27.75" customHeight="1" x14ac:dyDescent="0.2">
      <c r="A5692" s="10"/>
    </row>
    <row r="5693" spans="1:1" ht="27.75" customHeight="1" x14ac:dyDescent="0.2">
      <c r="A5693" s="10"/>
    </row>
    <row r="5694" spans="1:1" ht="27.75" customHeight="1" x14ac:dyDescent="0.2">
      <c r="A5694" s="10"/>
    </row>
    <row r="5695" spans="1:1" ht="27.75" customHeight="1" x14ac:dyDescent="0.2">
      <c r="A5695" s="10"/>
    </row>
    <row r="5696" spans="1:1" ht="27.75" customHeight="1" x14ac:dyDescent="0.2">
      <c r="A5696" s="10"/>
    </row>
    <row r="5697" spans="1:1" ht="27.75" customHeight="1" x14ac:dyDescent="0.2">
      <c r="A5697" s="10"/>
    </row>
    <row r="5698" spans="1:1" ht="27.75" customHeight="1" x14ac:dyDescent="0.2">
      <c r="A5698" s="10"/>
    </row>
    <row r="5699" spans="1:1" ht="27.75" customHeight="1" x14ac:dyDescent="0.2">
      <c r="A5699" s="10"/>
    </row>
    <row r="5700" spans="1:1" ht="27.75" customHeight="1" x14ac:dyDescent="0.2">
      <c r="A5700" s="10"/>
    </row>
    <row r="5701" spans="1:1" ht="27.75" customHeight="1" x14ac:dyDescent="0.2">
      <c r="A5701" s="10"/>
    </row>
    <row r="5702" spans="1:1" ht="27.75" customHeight="1" x14ac:dyDescent="0.2">
      <c r="A5702" s="10"/>
    </row>
    <row r="5703" spans="1:1" ht="27.75" customHeight="1" x14ac:dyDescent="0.2">
      <c r="A5703" s="10"/>
    </row>
    <row r="5704" spans="1:1" ht="27.75" customHeight="1" x14ac:dyDescent="0.2">
      <c r="A5704" s="10"/>
    </row>
    <row r="5705" spans="1:1" ht="27.75" customHeight="1" x14ac:dyDescent="0.2">
      <c r="A5705" s="10"/>
    </row>
    <row r="5706" spans="1:1" ht="27.75" customHeight="1" x14ac:dyDescent="0.2">
      <c r="A5706" s="10"/>
    </row>
    <row r="5707" spans="1:1" ht="27.75" customHeight="1" x14ac:dyDescent="0.2">
      <c r="A5707" s="10"/>
    </row>
    <row r="5708" spans="1:1" ht="27.75" customHeight="1" x14ac:dyDescent="0.2">
      <c r="A5708" s="10"/>
    </row>
    <row r="5709" spans="1:1" ht="27.75" customHeight="1" x14ac:dyDescent="0.2">
      <c r="A5709" s="10"/>
    </row>
    <row r="5710" spans="1:1" ht="27.75" customHeight="1" x14ac:dyDescent="0.2">
      <c r="A5710" s="10"/>
    </row>
    <row r="5711" spans="1:1" ht="27.75" customHeight="1" x14ac:dyDescent="0.2">
      <c r="A5711" s="10"/>
    </row>
    <row r="5712" spans="1:1" ht="27.75" customHeight="1" x14ac:dyDescent="0.2">
      <c r="A5712" s="10"/>
    </row>
    <row r="5713" spans="1:1" ht="27.75" customHeight="1" x14ac:dyDescent="0.2">
      <c r="A5713" s="10"/>
    </row>
    <row r="5714" spans="1:1" ht="27.75" customHeight="1" x14ac:dyDescent="0.2">
      <c r="A5714" s="10"/>
    </row>
    <row r="5715" spans="1:1" ht="27.75" customHeight="1" x14ac:dyDescent="0.2">
      <c r="A5715" s="10"/>
    </row>
    <row r="5716" spans="1:1" ht="27.75" customHeight="1" x14ac:dyDescent="0.2">
      <c r="A5716" s="10"/>
    </row>
    <row r="5717" spans="1:1" ht="27.75" customHeight="1" x14ac:dyDescent="0.2">
      <c r="A5717" s="10"/>
    </row>
    <row r="5718" spans="1:1" ht="27.75" customHeight="1" x14ac:dyDescent="0.2">
      <c r="A5718" s="10"/>
    </row>
    <row r="5719" spans="1:1" ht="27.75" customHeight="1" x14ac:dyDescent="0.2">
      <c r="A5719" s="10"/>
    </row>
    <row r="5720" spans="1:1" ht="27.75" customHeight="1" x14ac:dyDescent="0.2">
      <c r="A5720" s="10"/>
    </row>
    <row r="5721" spans="1:1" ht="27.75" customHeight="1" x14ac:dyDescent="0.2">
      <c r="A5721" s="10"/>
    </row>
    <row r="5722" spans="1:1" ht="27.75" customHeight="1" x14ac:dyDescent="0.2">
      <c r="A5722" s="10"/>
    </row>
    <row r="5723" spans="1:1" ht="27.75" customHeight="1" x14ac:dyDescent="0.2">
      <c r="A5723" s="10"/>
    </row>
    <row r="5724" spans="1:1" ht="27.75" customHeight="1" x14ac:dyDescent="0.2">
      <c r="A5724" s="10"/>
    </row>
    <row r="5725" spans="1:1" ht="27.75" customHeight="1" x14ac:dyDescent="0.2">
      <c r="A5725" s="10"/>
    </row>
    <row r="5726" spans="1:1" ht="27.75" customHeight="1" x14ac:dyDescent="0.2">
      <c r="A5726" s="10"/>
    </row>
    <row r="5727" spans="1:1" ht="27.75" customHeight="1" x14ac:dyDescent="0.2">
      <c r="A5727" s="10"/>
    </row>
    <row r="5728" spans="1:1" ht="27.75" customHeight="1" x14ac:dyDescent="0.2">
      <c r="A5728" s="10"/>
    </row>
    <row r="5729" spans="1:1" ht="27.75" customHeight="1" x14ac:dyDescent="0.2">
      <c r="A5729" s="10"/>
    </row>
    <row r="5730" spans="1:1" ht="27.75" customHeight="1" x14ac:dyDescent="0.2">
      <c r="A5730" s="10"/>
    </row>
    <row r="5731" spans="1:1" ht="27.75" customHeight="1" x14ac:dyDescent="0.2">
      <c r="A5731" s="10"/>
    </row>
    <row r="5732" spans="1:1" ht="27.75" customHeight="1" x14ac:dyDescent="0.2">
      <c r="A5732" s="10"/>
    </row>
    <row r="5733" spans="1:1" ht="27.75" customHeight="1" x14ac:dyDescent="0.2">
      <c r="A5733" s="10"/>
    </row>
    <row r="5734" spans="1:1" ht="27.75" customHeight="1" x14ac:dyDescent="0.2">
      <c r="A5734" s="10"/>
    </row>
    <row r="5735" spans="1:1" ht="27.75" customHeight="1" x14ac:dyDescent="0.2">
      <c r="A5735" s="10"/>
    </row>
    <row r="5736" spans="1:1" ht="27.75" customHeight="1" x14ac:dyDescent="0.2">
      <c r="A5736" s="10"/>
    </row>
    <row r="5737" spans="1:1" ht="27.75" customHeight="1" x14ac:dyDescent="0.2">
      <c r="A5737" s="10"/>
    </row>
    <row r="5738" spans="1:1" ht="27.75" customHeight="1" x14ac:dyDescent="0.2">
      <c r="A5738" s="10"/>
    </row>
    <row r="5739" spans="1:1" ht="27.75" customHeight="1" x14ac:dyDescent="0.2">
      <c r="A5739" s="10"/>
    </row>
    <row r="5740" spans="1:1" ht="27.75" customHeight="1" x14ac:dyDescent="0.2">
      <c r="A5740" s="10"/>
    </row>
    <row r="5741" spans="1:1" ht="27.75" customHeight="1" x14ac:dyDescent="0.2">
      <c r="A5741" s="10"/>
    </row>
    <row r="5742" spans="1:1" ht="27.75" customHeight="1" x14ac:dyDescent="0.2">
      <c r="A5742" s="10"/>
    </row>
    <row r="5743" spans="1:1" ht="27.75" customHeight="1" x14ac:dyDescent="0.2">
      <c r="A5743" s="10"/>
    </row>
    <row r="5744" spans="1:1" ht="27.75" customHeight="1" x14ac:dyDescent="0.2">
      <c r="A5744" s="10"/>
    </row>
    <row r="5745" spans="1:1" ht="27.75" customHeight="1" x14ac:dyDescent="0.2">
      <c r="A5745" s="10"/>
    </row>
    <row r="5746" spans="1:1" ht="27.75" customHeight="1" x14ac:dyDescent="0.2">
      <c r="A5746" s="10"/>
    </row>
    <row r="5747" spans="1:1" ht="27.75" customHeight="1" x14ac:dyDescent="0.2">
      <c r="A5747" s="10"/>
    </row>
    <row r="5748" spans="1:1" ht="27.75" customHeight="1" x14ac:dyDescent="0.2">
      <c r="A5748" s="10"/>
    </row>
    <row r="5749" spans="1:1" ht="27.75" customHeight="1" x14ac:dyDescent="0.2">
      <c r="A5749" s="10"/>
    </row>
    <row r="5750" spans="1:1" ht="27.75" customHeight="1" x14ac:dyDescent="0.2">
      <c r="A5750" s="10"/>
    </row>
    <row r="5751" spans="1:1" ht="27.75" customHeight="1" x14ac:dyDescent="0.2">
      <c r="A5751" s="10"/>
    </row>
    <row r="5752" spans="1:1" ht="27.75" customHeight="1" x14ac:dyDescent="0.2">
      <c r="A5752" s="10"/>
    </row>
    <row r="5753" spans="1:1" ht="27.75" customHeight="1" x14ac:dyDescent="0.2">
      <c r="A5753" s="10"/>
    </row>
    <row r="5754" spans="1:1" ht="27.75" customHeight="1" x14ac:dyDescent="0.2">
      <c r="A5754" s="10"/>
    </row>
    <row r="5755" spans="1:1" ht="27.75" customHeight="1" x14ac:dyDescent="0.2">
      <c r="A5755" s="10"/>
    </row>
    <row r="5756" spans="1:1" ht="27.75" customHeight="1" x14ac:dyDescent="0.2">
      <c r="A5756" s="10"/>
    </row>
    <row r="5757" spans="1:1" ht="27.75" customHeight="1" x14ac:dyDescent="0.2">
      <c r="A5757" s="10"/>
    </row>
    <row r="5758" spans="1:1" ht="27.75" customHeight="1" x14ac:dyDescent="0.2">
      <c r="A5758" s="10"/>
    </row>
    <row r="5759" spans="1:1" ht="27.75" customHeight="1" x14ac:dyDescent="0.2">
      <c r="A5759" s="10"/>
    </row>
    <row r="5760" spans="1:1" ht="27.75" customHeight="1" x14ac:dyDescent="0.2">
      <c r="A5760" s="10"/>
    </row>
    <row r="5761" spans="1:1" ht="27.75" customHeight="1" x14ac:dyDescent="0.2">
      <c r="A5761" s="10"/>
    </row>
    <row r="5762" spans="1:1" ht="27.75" customHeight="1" x14ac:dyDescent="0.2">
      <c r="A5762" s="10"/>
    </row>
    <row r="5763" spans="1:1" ht="27.75" customHeight="1" x14ac:dyDescent="0.2">
      <c r="A5763" s="10"/>
    </row>
    <row r="5764" spans="1:1" ht="27.75" customHeight="1" x14ac:dyDescent="0.2">
      <c r="A5764" s="10"/>
    </row>
    <row r="5765" spans="1:1" ht="27.75" customHeight="1" x14ac:dyDescent="0.2">
      <c r="A5765" s="10"/>
    </row>
    <row r="5766" spans="1:1" ht="27.75" customHeight="1" x14ac:dyDescent="0.2">
      <c r="A5766" s="10"/>
    </row>
    <row r="5767" spans="1:1" ht="27.75" customHeight="1" x14ac:dyDescent="0.2">
      <c r="A5767" s="10"/>
    </row>
    <row r="5768" spans="1:1" ht="27.75" customHeight="1" x14ac:dyDescent="0.2">
      <c r="A5768" s="10"/>
    </row>
    <row r="5769" spans="1:1" ht="27.75" customHeight="1" x14ac:dyDescent="0.2">
      <c r="A5769" s="10"/>
    </row>
    <row r="5770" spans="1:1" ht="27.75" customHeight="1" x14ac:dyDescent="0.2">
      <c r="A5770" s="10"/>
    </row>
    <row r="5771" spans="1:1" ht="27.75" customHeight="1" x14ac:dyDescent="0.2">
      <c r="A5771" s="10"/>
    </row>
    <row r="5772" spans="1:1" ht="27.75" customHeight="1" x14ac:dyDescent="0.2">
      <c r="A5772" s="10"/>
    </row>
    <row r="5773" spans="1:1" ht="27.75" customHeight="1" x14ac:dyDescent="0.2">
      <c r="A5773" s="10"/>
    </row>
    <row r="5774" spans="1:1" ht="27.75" customHeight="1" x14ac:dyDescent="0.2">
      <c r="A5774" s="10"/>
    </row>
    <row r="5775" spans="1:1" ht="27.75" customHeight="1" x14ac:dyDescent="0.2">
      <c r="A5775" s="10"/>
    </row>
    <row r="5776" spans="1:1" ht="27.75" customHeight="1" x14ac:dyDescent="0.2">
      <c r="A5776" s="10"/>
    </row>
    <row r="5777" spans="1:1" ht="27.75" customHeight="1" x14ac:dyDescent="0.2">
      <c r="A5777" s="10"/>
    </row>
    <row r="5778" spans="1:1" ht="27.75" customHeight="1" x14ac:dyDescent="0.2">
      <c r="A5778" s="10"/>
    </row>
    <row r="5779" spans="1:1" ht="27.75" customHeight="1" x14ac:dyDescent="0.2">
      <c r="A5779" s="10"/>
    </row>
    <row r="5780" spans="1:1" ht="27.75" customHeight="1" x14ac:dyDescent="0.2">
      <c r="A5780" s="10"/>
    </row>
    <row r="5781" spans="1:1" ht="27.75" customHeight="1" x14ac:dyDescent="0.2">
      <c r="A5781" s="10"/>
    </row>
    <row r="5782" spans="1:1" ht="27.75" customHeight="1" x14ac:dyDescent="0.2">
      <c r="A5782" s="10"/>
    </row>
    <row r="5783" spans="1:1" ht="27.75" customHeight="1" x14ac:dyDescent="0.2">
      <c r="A5783" s="10"/>
    </row>
    <row r="5784" spans="1:1" ht="27.75" customHeight="1" x14ac:dyDescent="0.2">
      <c r="A5784" s="10"/>
    </row>
    <row r="5785" spans="1:1" ht="27.75" customHeight="1" x14ac:dyDescent="0.2">
      <c r="A5785" s="10"/>
    </row>
    <row r="5786" spans="1:1" ht="27.75" customHeight="1" x14ac:dyDescent="0.2">
      <c r="A5786" s="10"/>
    </row>
    <row r="5787" spans="1:1" ht="27.75" customHeight="1" x14ac:dyDescent="0.2">
      <c r="A5787" s="10"/>
    </row>
    <row r="5788" spans="1:1" ht="27.75" customHeight="1" x14ac:dyDescent="0.2">
      <c r="A5788" s="10"/>
    </row>
    <row r="5789" spans="1:1" ht="27.75" customHeight="1" x14ac:dyDescent="0.2">
      <c r="A5789" s="10"/>
    </row>
    <row r="5790" spans="1:1" ht="27.75" customHeight="1" x14ac:dyDescent="0.2">
      <c r="A5790" s="10"/>
    </row>
    <row r="5791" spans="1:1" ht="27.75" customHeight="1" x14ac:dyDescent="0.2">
      <c r="A5791" s="10"/>
    </row>
    <row r="5792" spans="1:1" ht="27.75" customHeight="1" x14ac:dyDescent="0.2">
      <c r="A5792" s="10"/>
    </row>
    <row r="5793" spans="1:1" ht="27.75" customHeight="1" x14ac:dyDescent="0.2">
      <c r="A5793" s="10"/>
    </row>
    <row r="5794" spans="1:1" ht="27.75" customHeight="1" x14ac:dyDescent="0.2">
      <c r="A5794" s="10"/>
    </row>
    <row r="5795" spans="1:1" ht="27.75" customHeight="1" x14ac:dyDescent="0.2">
      <c r="A5795" s="10"/>
    </row>
    <row r="5796" spans="1:1" ht="27.75" customHeight="1" x14ac:dyDescent="0.2">
      <c r="A5796" s="10"/>
    </row>
    <row r="5797" spans="1:1" ht="27.75" customHeight="1" x14ac:dyDescent="0.2">
      <c r="A5797" s="10"/>
    </row>
    <row r="5798" spans="1:1" ht="27.75" customHeight="1" x14ac:dyDescent="0.2">
      <c r="A5798" s="10"/>
    </row>
    <row r="5799" spans="1:1" ht="27.75" customHeight="1" x14ac:dyDescent="0.2">
      <c r="A5799" s="10"/>
    </row>
    <row r="5800" spans="1:1" ht="27.75" customHeight="1" x14ac:dyDescent="0.2">
      <c r="A5800" s="10"/>
    </row>
    <row r="5801" spans="1:1" ht="27.75" customHeight="1" x14ac:dyDescent="0.2">
      <c r="A5801" s="10"/>
    </row>
    <row r="5802" spans="1:1" ht="27.75" customHeight="1" x14ac:dyDescent="0.2">
      <c r="A5802" s="10"/>
    </row>
    <row r="5803" spans="1:1" ht="27.75" customHeight="1" x14ac:dyDescent="0.2">
      <c r="A5803" s="10"/>
    </row>
    <row r="5804" spans="1:1" ht="27.75" customHeight="1" x14ac:dyDescent="0.2">
      <c r="A5804" s="10"/>
    </row>
    <row r="5805" spans="1:1" ht="27.75" customHeight="1" x14ac:dyDescent="0.2">
      <c r="A5805" s="10"/>
    </row>
    <row r="5806" spans="1:1" ht="27.75" customHeight="1" x14ac:dyDescent="0.2">
      <c r="A5806" s="10"/>
    </row>
    <row r="5807" spans="1:1" ht="27.75" customHeight="1" x14ac:dyDescent="0.2">
      <c r="A5807" s="10"/>
    </row>
    <row r="5808" spans="1:1" ht="27.75" customHeight="1" x14ac:dyDescent="0.2">
      <c r="A5808" s="10"/>
    </row>
    <row r="5809" spans="1:1" ht="27.75" customHeight="1" x14ac:dyDescent="0.2">
      <c r="A5809" s="10"/>
    </row>
    <row r="5810" spans="1:1" ht="27.75" customHeight="1" x14ac:dyDescent="0.2">
      <c r="A5810" s="10"/>
    </row>
    <row r="5811" spans="1:1" ht="27.75" customHeight="1" x14ac:dyDescent="0.2">
      <c r="A5811" s="10"/>
    </row>
    <row r="5812" spans="1:1" ht="27.75" customHeight="1" x14ac:dyDescent="0.2">
      <c r="A5812" s="10"/>
    </row>
    <row r="5813" spans="1:1" ht="27.75" customHeight="1" x14ac:dyDescent="0.2">
      <c r="A5813" s="10"/>
    </row>
    <row r="5814" spans="1:1" ht="27.75" customHeight="1" x14ac:dyDescent="0.2">
      <c r="A5814" s="10"/>
    </row>
    <row r="5815" spans="1:1" ht="27.75" customHeight="1" x14ac:dyDescent="0.2">
      <c r="A5815" s="10"/>
    </row>
    <row r="5816" spans="1:1" ht="27.75" customHeight="1" x14ac:dyDescent="0.2">
      <c r="A5816" s="10"/>
    </row>
    <row r="5817" spans="1:1" ht="27.75" customHeight="1" x14ac:dyDescent="0.2">
      <c r="A5817" s="10"/>
    </row>
    <row r="5818" spans="1:1" ht="27.75" customHeight="1" x14ac:dyDescent="0.2">
      <c r="A5818" s="10"/>
    </row>
    <row r="5819" spans="1:1" ht="27.75" customHeight="1" x14ac:dyDescent="0.2">
      <c r="A5819" s="10"/>
    </row>
    <row r="5820" spans="1:1" ht="27.75" customHeight="1" x14ac:dyDescent="0.2">
      <c r="A5820" s="10"/>
    </row>
    <row r="5821" spans="1:1" ht="27.75" customHeight="1" x14ac:dyDescent="0.2">
      <c r="A5821" s="10"/>
    </row>
    <row r="5822" spans="1:1" ht="27.75" customHeight="1" x14ac:dyDescent="0.2">
      <c r="A5822" s="10"/>
    </row>
    <row r="5823" spans="1:1" ht="27.75" customHeight="1" x14ac:dyDescent="0.2">
      <c r="A5823" s="10"/>
    </row>
    <row r="5824" spans="1:1" ht="27.75" customHeight="1" x14ac:dyDescent="0.2">
      <c r="A5824" s="10"/>
    </row>
    <row r="5825" spans="1:1" ht="27.75" customHeight="1" x14ac:dyDescent="0.2">
      <c r="A5825" s="10"/>
    </row>
    <row r="5826" spans="1:1" ht="27.75" customHeight="1" x14ac:dyDescent="0.2">
      <c r="A5826" s="10"/>
    </row>
    <row r="5827" spans="1:1" ht="27.75" customHeight="1" x14ac:dyDescent="0.2">
      <c r="A5827" s="10"/>
    </row>
    <row r="5828" spans="1:1" ht="27.75" customHeight="1" x14ac:dyDescent="0.2">
      <c r="A5828" s="10"/>
    </row>
    <row r="5829" spans="1:1" ht="27.75" customHeight="1" x14ac:dyDescent="0.2">
      <c r="A5829" s="10"/>
    </row>
    <row r="5830" spans="1:1" ht="27.75" customHeight="1" x14ac:dyDescent="0.2">
      <c r="A5830" s="10"/>
    </row>
    <row r="5831" spans="1:1" ht="27.75" customHeight="1" x14ac:dyDescent="0.2">
      <c r="A5831" s="10"/>
    </row>
    <row r="5832" spans="1:1" ht="27.75" customHeight="1" x14ac:dyDescent="0.2">
      <c r="A5832" s="10"/>
    </row>
    <row r="5833" spans="1:1" ht="27.75" customHeight="1" x14ac:dyDescent="0.2">
      <c r="A5833" s="10"/>
    </row>
    <row r="5834" spans="1:1" ht="27.75" customHeight="1" x14ac:dyDescent="0.2">
      <c r="A5834" s="10"/>
    </row>
    <row r="5835" spans="1:1" ht="27.75" customHeight="1" x14ac:dyDescent="0.2">
      <c r="A5835" s="10"/>
    </row>
    <row r="5836" spans="1:1" ht="27.75" customHeight="1" x14ac:dyDescent="0.2">
      <c r="A5836" s="10"/>
    </row>
    <row r="5837" spans="1:1" ht="27.75" customHeight="1" x14ac:dyDescent="0.2">
      <c r="A5837" s="10"/>
    </row>
    <row r="5838" spans="1:1" ht="27.75" customHeight="1" x14ac:dyDescent="0.2">
      <c r="A5838" s="10"/>
    </row>
    <row r="5839" spans="1:1" ht="27.75" customHeight="1" x14ac:dyDescent="0.2">
      <c r="A5839" s="10"/>
    </row>
    <row r="5840" spans="1:1" ht="27.75" customHeight="1" x14ac:dyDescent="0.2">
      <c r="A5840" s="10"/>
    </row>
    <row r="5841" spans="1:1" ht="27.75" customHeight="1" x14ac:dyDescent="0.2">
      <c r="A5841" s="10"/>
    </row>
    <row r="5842" spans="1:1" ht="27.75" customHeight="1" x14ac:dyDescent="0.2">
      <c r="A5842" s="10"/>
    </row>
    <row r="5843" spans="1:1" ht="27.75" customHeight="1" x14ac:dyDescent="0.2">
      <c r="A5843" s="10"/>
    </row>
    <row r="5844" spans="1:1" ht="27.75" customHeight="1" x14ac:dyDescent="0.2">
      <c r="A5844" s="10"/>
    </row>
    <row r="5845" spans="1:1" ht="27.75" customHeight="1" x14ac:dyDescent="0.2">
      <c r="A5845" s="10"/>
    </row>
    <row r="5846" spans="1:1" ht="27.75" customHeight="1" x14ac:dyDescent="0.2">
      <c r="A5846" s="10"/>
    </row>
    <row r="5847" spans="1:1" ht="27.75" customHeight="1" x14ac:dyDescent="0.2">
      <c r="A5847" s="10"/>
    </row>
    <row r="5848" spans="1:1" ht="27.75" customHeight="1" x14ac:dyDescent="0.2">
      <c r="A5848" s="10"/>
    </row>
    <row r="5849" spans="1:1" ht="27.75" customHeight="1" x14ac:dyDescent="0.2">
      <c r="A5849" s="10"/>
    </row>
    <row r="5850" spans="1:1" ht="27.75" customHeight="1" x14ac:dyDescent="0.2">
      <c r="A5850" s="10"/>
    </row>
    <row r="5851" spans="1:1" ht="27.75" customHeight="1" x14ac:dyDescent="0.2">
      <c r="A5851" s="10"/>
    </row>
    <row r="5852" spans="1:1" ht="27.75" customHeight="1" x14ac:dyDescent="0.2">
      <c r="A5852" s="10"/>
    </row>
    <row r="5853" spans="1:1" ht="27.75" customHeight="1" x14ac:dyDescent="0.2">
      <c r="A5853" s="10"/>
    </row>
    <row r="5854" spans="1:1" ht="27.75" customHeight="1" x14ac:dyDescent="0.2">
      <c r="A5854" s="10"/>
    </row>
    <row r="5855" spans="1:1" ht="27.75" customHeight="1" x14ac:dyDescent="0.2">
      <c r="A5855" s="10"/>
    </row>
    <row r="5856" spans="1:1" ht="27.75" customHeight="1" x14ac:dyDescent="0.2">
      <c r="A5856" s="10"/>
    </row>
    <row r="5857" spans="1:1" ht="27.75" customHeight="1" x14ac:dyDescent="0.2">
      <c r="A5857" s="10"/>
    </row>
    <row r="5858" spans="1:1" ht="27.75" customHeight="1" x14ac:dyDescent="0.2">
      <c r="A5858" s="10"/>
    </row>
    <row r="5859" spans="1:1" ht="27.75" customHeight="1" x14ac:dyDescent="0.2">
      <c r="A5859" s="10"/>
    </row>
    <row r="5860" spans="1:1" ht="27.75" customHeight="1" x14ac:dyDescent="0.2">
      <c r="A5860" s="10"/>
    </row>
    <row r="5861" spans="1:1" ht="27.75" customHeight="1" x14ac:dyDescent="0.2">
      <c r="A5861" s="10"/>
    </row>
    <row r="5862" spans="1:1" ht="27.75" customHeight="1" x14ac:dyDescent="0.2">
      <c r="A5862" s="10"/>
    </row>
    <row r="5863" spans="1:1" ht="27.75" customHeight="1" x14ac:dyDescent="0.2">
      <c r="A5863" s="10"/>
    </row>
    <row r="5864" spans="1:1" ht="27.75" customHeight="1" x14ac:dyDescent="0.2">
      <c r="A5864" s="10"/>
    </row>
    <row r="5865" spans="1:1" ht="27.75" customHeight="1" x14ac:dyDescent="0.2">
      <c r="A5865" s="10"/>
    </row>
    <row r="5866" spans="1:1" ht="27.75" customHeight="1" x14ac:dyDescent="0.2">
      <c r="A5866" s="10"/>
    </row>
    <row r="5867" spans="1:1" ht="27.75" customHeight="1" x14ac:dyDescent="0.2">
      <c r="A5867" s="10"/>
    </row>
    <row r="5868" spans="1:1" ht="27.75" customHeight="1" x14ac:dyDescent="0.2">
      <c r="A5868" s="10"/>
    </row>
    <row r="5869" spans="1:1" ht="27.75" customHeight="1" x14ac:dyDescent="0.2">
      <c r="A5869" s="10"/>
    </row>
    <row r="5870" spans="1:1" ht="27.75" customHeight="1" x14ac:dyDescent="0.2">
      <c r="A5870" s="10"/>
    </row>
    <row r="5871" spans="1:1" ht="27.75" customHeight="1" x14ac:dyDescent="0.2">
      <c r="A5871" s="10"/>
    </row>
    <row r="5872" spans="1:1" ht="27.75" customHeight="1" x14ac:dyDescent="0.2">
      <c r="A5872" s="10"/>
    </row>
    <row r="5873" spans="1:1" ht="27.75" customHeight="1" x14ac:dyDescent="0.2">
      <c r="A5873" s="10"/>
    </row>
    <row r="5874" spans="1:1" ht="27.75" customHeight="1" x14ac:dyDescent="0.2">
      <c r="A5874" s="10"/>
    </row>
    <row r="5875" spans="1:1" ht="27.75" customHeight="1" x14ac:dyDescent="0.2">
      <c r="A5875" s="10"/>
    </row>
    <row r="5876" spans="1:1" ht="27.75" customHeight="1" x14ac:dyDescent="0.2">
      <c r="A5876" s="10"/>
    </row>
    <row r="5877" spans="1:1" ht="27.75" customHeight="1" x14ac:dyDescent="0.2">
      <c r="A5877" s="10"/>
    </row>
    <row r="5878" spans="1:1" ht="27.75" customHeight="1" x14ac:dyDescent="0.2">
      <c r="A5878" s="10"/>
    </row>
    <row r="5879" spans="1:1" ht="27.75" customHeight="1" x14ac:dyDescent="0.2">
      <c r="A5879" s="10"/>
    </row>
    <row r="5880" spans="1:1" ht="27.75" customHeight="1" x14ac:dyDescent="0.2">
      <c r="A5880" s="10"/>
    </row>
    <row r="5881" spans="1:1" ht="27.75" customHeight="1" x14ac:dyDescent="0.2">
      <c r="A5881" s="10"/>
    </row>
    <row r="5882" spans="1:1" ht="27.75" customHeight="1" x14ac:dyDescent="0.2">
      <c r="A5882" s="10"/>
    </row>
    <row r="5883" spans="1:1" ht="27.75" customHeight="1" x14ac:dyDescent="0.2">
      <c r="A5883" s="10"/>
    </row>
    <row r="5884" spans="1:1" ht="27.75" customHeight="1" x14ac:dyDescent="0.2">
      <c r="A5884" s="10"/>
    </row>
    <row r="5885" spans="1:1" ht="27.75" customHeight="1" x14ac:dyDescent="0.2">
      <c r="A5885" s="10"/>
    </row>
    <row r="5886" spans="1:1" ht="27.75" customHeight="1" x14ac:dyDescent="0.2">
      <c r="A5886" s="10"/>
    </row>
    <row r="5887" spans="1:1" ht="27.75" customHeight="1" x14ac:dyDescent="0.2">
      <c r="A5887" s="10"/>
    </row>
    <row r="5888" spans="1:1" ht="27.75" customHeight="1" x14ac:dyDescent="0.2">
      <c r="A5888" s="10"/>
    </row>
    <row r="5889" spans="1:1" ht="27.75" customHeight="1" x14ac:dyDescent="0.2">
      <c r="A5889" s="10"/>
    </row>
    <row r="5890" spans="1:1" ht="27.75" customHeight="1" x14ac:dyDescent="0.2">
      <c r="A5890" s="10"/>
    </row>
    <row r="5891" spans="1:1" ht="27.75" customHeight="1" x14ac:dyDescent="0.2">
      <c r="A5891" s="10"/>
    </row>
    <row r="5892" spans="1:1" ht="27.75" customHeight="1" x14ac:dyDescent="0.2">
      <c r="A5892" s="10"/>
    </row>
    <row r="5893" spans="1:1" ht="27.75" customHeight="1" x14ac:dyDescent="0.2">
      <c r="A5893" s="10"/>
    </row>
    <row r="5894" spans="1:1" ht="27.75" customHeight="1" x14ac:dyDescent="0.2">
      <c r="A5894" s="10"/>
    </row>
    <row r="5895" spans="1:1" ht="27.75" customHeight="1" x14ac:dyDescent="0.2">
      <c r="A5895" s="10"/>
    </row>
    <row r="5896" spans="1:1" ht="27.75" customHeight="1" x14ac:dyDescent="0.2">
      <c r="A5896" s="10"/>
    </row>
    <row r="5897" spans="1:1" ht="27.75" customHeight="1" x14ac:dyDescent="0.2">
      <c r="A5897" s="10"/>
    </row>
    <row r="5898" spans="1:1" ht="27.75" customHeight="1" x14ac:dyDescent="0.2">
      <c r="A5898" s="10"/>
    </row>
    <row r="5899" spans="1:1" ht="27.75" customHeight="1" x14ac:dyDescent="0.2">
      <c r="A5899" s="10"/>
    </row>
    <row r="5900" spans="1:1" ht="27.75" customHeight="1" x14ac:dyDescent="0.2">
      <c r="A5900" s="10"/>
    </row>
    <row r="5901" spans="1:1" ht="27.75" customHeight="1" x14ac:dyDescent="0.2">
      <c r="A5901" s="10"/>
    </row>
    <row r="5902" spans="1:1" ht="27.75" customHeight="1" x14ac:dyDescent="0.2">
      <c r="A5902" s="10"/>
    </row>
    <row r="5903" spans="1:1" ht="27.75" customHeight="1" x14ac:dyDescent="0.2">
      <c r="A5903" s="10"/>
    </row>
    <row r="5904" spans="1:1" ht="27.75" customHeight="1" x14ac:dyDescent="0.2">
      <c r="A5904" s="10"/>
    </row>
    <row r="5905" spans="1:1" ht="27.75" customHeight="1" x14ac:dyDescent="0.2">
      <c r="A5905" s="10"/>
    </row>
    <row r="5906" spans="1:1" ht="27.75" customHeight="1" x14ac:dyDescent="0.2">
      <c r="A5906" s="10"/>
    </row>
    <row r="5907" spans="1:1" ht="27.75" customHeight="1" x14ac:dyDescent="0.2">
      <c r="A5907" s="10"/>
    </row>
    <row r="5908" spans="1:1" ht="27.75" customHeight="1" x14ac:dyDescent="0.2">
      <c r="A5908" s="10"/>
    </row>
    <row r="5909" spans="1:1" ht="27.75" customHeight="1" x14ac:dyDescent="0.2">
      <c r="A5909" s="10"/>
    </row>
    <row r="5910" spans="1:1" ht="27.75" customHeight="1" x14ac:dyDescent="0.2">
      <c r="A5910" s="10"/>
    </row>
    <row r="5911" spans="1:1" ht="27.75" customHeight="1" x14ac:dyDescent="0.2">
      <c r="A5911" s="10"/>
    </row>
    <row r="5912" spans="1:1" ht="27.75" customHeight="1" x14ac:dyDescent="0.2">
      <c r="A5912" s="10"/>
    </row>
    <row r="5913" spans="1:1" ht="27.75" customHeight="1" x14ac:dyDescent="0.2">
      <c r="A5913" s="10"/>
    </row>
    <row r="5914" spans="1:1" ht="27.75" customHeight="1" x14ac:dyDescent="0.2">
      <c r="A5914" s="10"/>
    </row>
    <row r="5915" spans="1:1" ht="27.75" customHeight="1" x14ac:dyDescent="0.2">
      <c r="A5915" s="10"/>
    </row>
    <row r="5916" spans="1:1" ht="27.75" customHeight="1" x14ac:dyDescent="0.2">
      <c r="A5916" s="10"/>
    </row>
    <row r="5917" spans="1:1" ht="27.75" customHeight="1" x14ac:dyDescent="0.2">
      <c r="A5917" s="10"/>
    </row>
    <row r="5918" spans="1:1" ht="27.75" customHeight="1" x14ac:dyDescent="0.2">
      <c r="A5918" s="10"/>
    </row>
    <row r="5919" spans="1:1" ht="27.75" customHeight="1" x14ac:dyDescent="0.2">
      <c r="A5919" s="10"/>
    </row>
    <row r="5920" spans="1:1" ht="27.75" customHeight="1" x14ac:dyDescent="0.2">
      <c r="A5920" s="10"/>
    </row>
    <row r="5921" spans="1:1" ht="27.75" customHeight="1" x14ac:dyDescent="0.2">
      <c r="A5921" s="10"/>
    </row>
    <row r="5922" spans="1:1" ht="27.75" customHeight="1" x14ac:dyDescent="0.2">
      <c r="A5922" s="10"/>
    </row>
    <row r="5923" spans="1:1" ht="27.75" customHeight="1" x14ac:dyDescent="0.2">
      <c r="A5923" s="10"/>
    </row>
    <row r="5924" spans="1:1" ht="27.75" customHeight="1" x14ac:dyDescent="0.2">
      <c r="A5924" s="10"/>
    </row>
    <row r="5925" spans="1:1" ht="27.75" customHeight="1" x14ac:dyDescent="0.2">
      <c r="A5925" s="10"/>
    </row>
    <row r="5926" spans="1:1" ht="27.75" customHeight="1" x14ac:dyDescent="0.2">
      <c r="A5926" s="10"/>
    </row>
    <row r="5927" spans="1:1" ht="27.75" customHeight="1" x14ac:dyDescent="0.2">
      <c r="A5927" s="10"/>
    </row>
    <row r="5928" spans="1:1" ht="27.75" customHeight="1" x14ac:dyDescent="0.2">
      <c r="A5928" s="10"/>
    </row>
    <row r="5929" spans="1:1" ht="27.75" customHeight="1" x14ac:dyDescent="0.2">
      <c r="A5929" s="10"/>
    </row>
    <row r="5930" spans="1:1" ht="27.75" customHeight="1" x14ac:dyDescent="0.2">
      <c r="A5930" s="10"/>
    </row>
    <row r="5931" spans="1:1" ht="27.75" customHeight="1" x14ac:dyDescent="0.2">
      <c r="A5931" s="10"/>
    </row>
    <row r="5932" spans="1:1" ht="27.75" customHeight="1" x14ac:dyDescent="0.2">
      <c r="A5932" s="10"/>
    </row>
    <row r="5933" spans="1:1" ht="27.75" customHeight="1" x14ac:dyDescent="0.2">
      <c r="A5933" s="10"/>
    </row>
    <row r="5934" spans="1:1" ht="27.75" customHeight="1" x14ac:dyDescent="0.2">
      <c r="A5934" s="10"/>
    </row>
    <row r="5935" spans="1:1" ht="27.75" customHeight="1" x14ac:dyDescent="0.2">
      <c r="A5935" s="10"/>
    </row>
    <row r="5936" spans="1:1" ht="27.75" customHeight="1" x14ac:dyDescent="0.2">
      <c r="A5936" s="10"/>
    </row>
    <row r="5937" spans="1:1" ht="27.75" customHeight="1" x14ac:dyDescent="0.2">
      <c r="A5937" s="10"/>
    </row>
    <row r="5938" spans="1:1" ht="27.75" customHeight="1" x14ac:dyDescent="0.2">
      <c r="A5938" s="10"/>
    </row>
    <row r="5939" spans="1:1" ht="27.75" customHeight="1" x14ac:dyDescent="0.2">
      <c r="A5939" s="10"/>
    </row>
    <row r="5940" spans="1:1" ht="27.75" customHeight="1" x14ac:dyDescent="0.2">
      <c r="A5940" s="10"/>
    </row>
    <row r="5941" spans="1:1" ht="27.75" customHeight="1" x14ac:dyDescent="0.2">
      <c r="A5941" s="10"/>
    </row>
    <row r="5942" spans="1:1" ht="27.75" customHeight="1" x14ac:dyDescent="0.2">
      <c r="A5942" s="10"/>
    </row>
    <row r="5943" spans="1:1" ht="27.75" customHeight="1" x14ac:dyDescent="0.2">
      <c r="A5943" s="10"/>
    </row>
    <row r="5944" spans="1:1" ht="27.75" customHeight="1" x14ac:dyDescent="0.2">
      <c r="A5944" s="10"/>
    </row>
    <row r="5945" spans="1:1" ht="27.75" customHeight="1" x14ac:dyDescent="0.2">
      <c r="A5945" s="10"/>
    </row>
    <row r="5946" spans="1:1" ht="27.75" customHeight="1" x14ac:dyDescent="0.2">
      <c r="A5946" s="10"/>
    </row>
    <row r="5947" spans="1:1" ht="27.75" customHeight="1" x14ac:dyDescent="0.2">
      <c r="A5947" s="10"/>
    </row>
    <row r="5948" spans="1:1" ht="27.75" customHeight="1" x14ac:dyDescent="0.2">
      <c r="A5948" s="10"/>
    </row>
    <row r="5949" spans="1:1" ht="27.75" customHeight="1" x14ac:dyDescent="0.2">
      <c r="A5949" s="10"/>
    </row>
    <row r="5950" spans="1:1" ht="27.75" customHeight="1" x14ac:dyDescent="0.2">
      <c r="A5950" s="10"/>
    </row>
    <row r="5951" spans="1:1" ht="27.75" customHeight="1" x14ac:dyDescent="0.2">
      <c r="A5951" s="10"/>
    </row>
    <row r="5952" spans="1:1" ht="27.75" customHeight="1" x14ac:dyDescent="0.2">
      <c r="A5952" s="10"/>
    </row>
    <row r="5953" spans="1:1" ht="27.75" customHeight="1" x14ac:dyDescent="0.2">
      <c r="A5953" s="10"/>
    </row>
    <row r="5954" spans="1:1" ht="27.75" customHeight="1" x14ac:dyDescent="0.2">
      <c r="A5954" s="10"/>
    </row>
    <row r="5955" spans="1:1" ht="27.75" customHeight="1" x14ac:dyDescent="0.2">
      <c r="A5955" s="10"/>
    </row>
    <row r="5956" spans="1:1" ht="27.75" customHeight="1" x14ac:dyDescent="0.2">
      <c r="A5956" s="10"/>
    </row>
    <row r="5957" spans="1:1" ht="27.75" customHeight="1" x14ac:dyDescent="0.2">
      <c r="A5957" s="10"/>
    </row>
    <row r="5958" spans="1:1" ht="27.75" customHeight="1" x14ac:dyDescent="0.2">
      <c r="A5958" s="10"/>
    </row>
    <row r="5959" spans="1:1" ht="27.75" customHeight="1" x14ac:dyDescent="0.2">
      <c r="A5959" s="10"/>
    </row>
    <row r="5960" spans="1:1" ht="27.75" customHeight="1" x14ac:dyDescent="0.2">
      <c r="A5960" s="10"/>
    </row>
    <row r="5961" spans="1:1" ht="27.75" customHeight="1" x14ac:dyDescent="0.2">
      <c r="A5961" s="10"/>
    </row>
    <row r="5962" spans="1:1" ht="27.75" customHeight="1" x14ac:dyDescent="0.2">
      <c r="A5962" s="10"/>
    </row>
    <row r="5963" spans="1:1" ht="27.75" customHeight="1" x14ac:dyDescent="0.2">
      <c r="A5963" s="10"/>
    </row>
    <row r="5964" spans="1:1" ht="27.75" customHeight="1" x14ac:dyDescent="0.2">
      <c r="A5964" s="10"/>
    </row>
    <row r="5965" spans="1:1" ht="27.75" customHeight="1" x14ac:dyDescent="0.2">
      <c r="A5965" s="10"/>
    </row>
    <row r="5966" spans="1:1" ht="27.75" customHeight="1" x14ac:dyDescent="0.2">
      <c r="A5966" s="10"/>
    </row>
    <row r="5967" spans="1:1" ht="27.75" customHeight="1" x14ac:dyDescent="0.2">
      <c r="A5967" s="10"/>
    </row>
    <row r="5968" spans="1:1" ht="27.75" customHeight="1" x14ac:dyDescent="0.2">
      <c r="A5968" s="10"/>
    </row>
    <row r="5969" spans="1:1" ht="27.75" customHeight="1" x14ac:dyDescent="0.2">
      <c r="A5969" s="10"/>
    </row>
    <row r="5970" spans="1:1" ht="27.75" customHeight="1" x14ac:dyDescent="0.2">
      <c r="A5970" s="10"/>
    </row>
    <row r="5971" spans="1:1" ht="27.75" customHeight="1" x14ac:dyDescent="0.2">
      <c r="A5971" s="10"/>
    </row>
    <row r="5972" spans="1:1" ht="27.75" customHeight="1" x14ac:dyDescent="0.2">
      <c r="A5972" s="10"/>
    </row>
    <row r="5973" spans="1:1" ht="27.75" customHeight="1" x14ac:dyDescent="0.2">
      <c r="A5973" s="10"/>
    </row>
    <row r="5974" spans="1:1" ht="27.75" customHeight="1" x14ac:dyDescent="0.2">
      <c r="A5974" s="10"/>
    </row>
    <row r="5975" spans="1:1" ht="27.75" customHeight="1" x14ac:dyDescent="0.2">
      <c r="A5975" s="10"/>
    </row>
    <row r="5976" spans="1:1" ht="27.75" customHeight="1" x14ac:dyDescent="0.2">
      <c r="A5976" s="10"/>
    </row>
    <row r="5977" spans="1:1" ht="27.75" customHeight="1" x14ac:dyDescent="0.2">
      <c r="A5977" s="10"/>
    </row>
    <row r="5978" spans="1:1" ht="27.75" customHeight="1" x14ac:dyDescent="0.2">
      <c r="A5978" s="10"/>
    </row>
    <row r="5979" spans="1:1" ht="27.75" customHeight="1" x14ac:dyDescent="0.2">
      <c r="A5979" s="10"/>
    </row>
    <row r="5980" spans="1:1" ht="27.75" customHeight="1" x14ac:dyDescent="0.2">
      <c r="A5980" s="10"/>
    </row>
    <row r="5981" spans="1:1" ht="27.75" customHeight="1" x14ac:dyDescent="0.2">
      <c r="A5981" s="10"/>
    </row>
    <row r="5982" spans="1:1" ht="27.75" customHeight="1" x14ac:dyDescent="0.2">
      <c r="A5982" s="10"/>
    </row>
    <row r="5983" spans="1:1" ht="27.75" customHeight="1" x14ac:dyDescent="0.2">
      <c r="A5983" s="10"/>
    </row>
    <row r="5984" spans="1:1" ht="27.75" customHeight="1" x14ac:dyDescent="0.2">
      <c r="A5984" s="10"/>
    </row>
    <row r="5985" spans="1:1" ht="27.75" customHeight="1" x14ac:dyDescent="0.2">
      <c r="A5985" s="10"/>
    </row>
    <row r="5986" spans="1:1" ht="27.75" customHeight="1" x14ac:dyDescent="0.2">
      <c r="A5986" s="10"/>
    </row>
    <row r="5987" spans="1:1" ht="27.75" customHeight="1" x14ac:dyDescent="0.2">
      <c r="A5987" s="10"/>
    </row>
    <row r="5988" spans="1:1" ht="27.75" customHeight="1" x14ac:dyDescent="0.2">
      <c r="A5988" s="10"/>
    </row>
    <row r="5989" spans="1:1" ht="27.75" customHeight="1" x14ac:dyDescent="0.2">
      <c r="A5989" s="10"/>
    </row>
    <row r="5990" spans="1:1" ht="27.75" customHeight="1" x14ac:dyDescent="0.2">
      <c r="A5990" s="10"/>
    </row>
    <row r="5991" spans="1:1" ht="27.75" customHeight="1" x14ac:dyDescent="0.2">
      <c r="A5991" s="10"/>
    </row>
    <row r="5992" spans="1:1" ht="27.75" customHeight="1" x14ac:dyDescent="0.2">
      <c r="A5992" s="10"/>
    </row>
    <row r="5993" spans="1:1" ht="27.75" customHeight="1" x14ac:dyDescent="0.2">
      <c r="A5993" s="10"/>
    </row>
    <row r="5994" spans="1:1" ht="27.75" customHeight="1" x14ac:dyDescent="0.2">
      <c r="A5994" s="10"/>
    </row>
    <row r="5995" spans="1:1" ht="27.75" customHeight="1" x14ac:dyDescent="0.2">
      <c r="A5995" s="10"/>
    </row>
    <row r="5996" spans="1:1" ht="27.75" customHeight="1" x14ac:dyDescent="0.2">
      <c r="A5996" s="10"/>
    </row>
    <row r="5997" spans="1:1" ht="27.75" customHeight="1" x14ac:dyDescent="0.2">
      <c r="A5997" s="10"/>
    </row>
    <row r="5998" spans="1:1" ht="27.75" customHeight="1" x14ac:dyDescent="0.2">
      <c r="A5998" s="10"/>
    </row>
    <row r="5999" spans="1:1" ht="27.75" customHeight="1" x14ac:dyDescent="0.2">
      <c r="A5999" s="10"/>
    </row>
    <row r="6000" spans="1:1" ht="27.75" customHeight="1" x14ac:dyDescent="0.2">
      <c r="A6000" s="10"/>
    </row>
    <row r="6001" spans="1:1" ht="27.75" customHeight="1" x14ac:dyDescent="0.2">
      <c r="A6001" s="10"/>
    </row>
    <row r="6002" spans="1:1" ht="27.75" customHeight="1" x14ac:dyDescent="0.2">
      <c r="A6002" s="10"/>
    </row>
    <row r="6003" spans="1:1" ht="27.75" customHeight="1" x14ac:dyDescent="0.2">
      <c r="A6003" s="10"/>
    </row>
    <row r="6004" spans="1:1" ht="27.75" customHeight="1" x14ac:dyDescent="0.2">
      <c r="A6004" s="10"/>
    </row>
    <row r="6005" spans="1:1" ht="27.75" customHeight="1" x14ac:dyDescent="0.2">
      <c r="A6005" s="10"/>
    </row>
    <row r="6006" spans="1:1" ht="27.75" customHeight="1" x14ac:dyDescent="0.2">
      <c r="A6006" s="10"/>
    </row>
    <row r="6007" spans="1:1" ht="27.75" customHeight="1" x14ac:dyDescent="0.2">
      <c r="A6007" s="10"/>
    </row>
    <row r="6008" spans="1:1" ht="27.75" customHeight="1" x14ac:dyDescent="0.2">
      <c r="A6008" s="10"/>
    </row>
    <row r="6009" spans="1:1" ht="27.75" customHeight="1" x14ac:dyDescent="0.2">
      <c r="A6009" s="10"/>
    </row>
    <row r="6010" spans="1:1" ht="27.75" customHeight="1" x14ac:dyDescent="0.2">
      <c r="A6010" s="10"/>
    </row>
    <row r="6011" spans="1:1" ht="27.75" customHeight="1" x14ac:dyDescent="0.2">
      <c r="A6011" s="10"/>
    </row>
    <row r="6012" spans="1:1" ht="27.75" customHeight="1" x14ac:dyDescent="0.2">
      <c r="A6012" s="10"/>
    </row>
    <row r="6013" spans="1:1" ht="27.75" customHeight="1" x14ac:dyDescent="0.2">
      <c r="A6013" s="10"/>
    </row>
    <row r="6014" spans="1:1" ht="27.75" customHeight="1" x14ac:dyDescent="0.2">
      <c r="A6014" s="10"/>
    </row>
    <row r="6015" spans="1:1" ht="27.75" customHeight="1" x14ac:dyDescent="0.2">
      <c r="A6015" s="10"/>
    </row>
    <row r="6016" spans="1:1" ht="27.75" customHeight="1" x14ac:dyDescent="0.2">
      <c r="A6016" s="10"/>
    </row>
    <row r="6017" spans="1:1" ht="27.75" customHeight="1" x14ac:dyDescent="0.2">
      <c r="A6017" s="10"/>
    </row>
    <row r="6018" spans="1:1" ht="27.75" customHeight="1" x14ac:dyDescent="0.2">
      <c r="A6018" s="10"/>
    </row>
    <row r="6019" spans="1:1" ht="27.75" customHeight="1" x14ac:dyDescent="0.2">
      <c r="A6019" s="10"/>
    </row>
    <row r="6020" spans="1:1" ht="27.75" customHeight="1" x14ac:dyDescent="0.2">
      <c r="A6020" s="10"/>
    </row>
    <row r="6021" spans="1:1" ht="27.75" customHeight="1" x14ac:dyDescent="0.2">
      <c r="A6021" s="10"/>
    </row>
    <row r="6022" spans="1:1" ht="27.75" customHeight="1" x14ac:dyDescent="0.2">
      <c r="A6022" s="10"/>
    </row>
    <row r="6023" spans="1:1" ht="27.75" customHeight="1" x14ac:dyDescent="0.2">
      <c r="A6023" s="10"/>
    </row>
    <row r="6024" spans="1:1" ht="27.75" customHeight="1" x14ac:dyDescent="0.2">
      <c r="A6024" s="10"/>
    </row>
    <row r="6025" spans="1:1" ht="27.75" customHeight="1" x14ac:dyDescent="0.2">
      <c r="A6025" s="10"/>
    </row>
    <row r="6026" spans="1:1" ht="27.75" customHeight="1" x14ac:dyDescent="0.2">
      <c r="A6026" s="10"/>
    </row>
    <row r="6027" spans="1:1" ht="27.75" customHeight="1" x14ac:dyDescent="0.2">
      <c r="A6027" s="10"/>
    </row>
    <row r="6028" spans="1:1" ht="27.75" customHeight="1" x14ac:dyDescent="0.2">
      <c r="A6028" s="10"/>
    </row>
    <row r="6029" spans="1:1" ht="27.75" customHeight="1" x14ac:dyDescent="0.2">
      <c r="A6029" s="10"/>
    </row>
    <row r="6030" spans="1:1" ht="27.75" customHeight="1" x14ac:dyDescent="0.2">
      <c r="A6030" s="10"/>
    </row>
    <row r="6031" spans="1:1" ht="27.75" customHeight="1" x14ac:dyDescent="0.2">
      <c r="A6031" s="10"/>
    </row>
    <row r="6032" spans="1:1" ht="27.75" customHeight="1" x14ac:dyDescent="0.2">
      <c r="A6032" s="10"/>
    </row>
    <row r="6033" spans="1:1" ht="27.75" customHeight="1" x14ac:dyDescent="0.2">
      <c r="A6033" s="10"/>
    </row>
    <row r="6034" spans="1:1" ht="27.75" customHeight="1" x14ac:dyDescent="0.2">
      <c r="A6034" s="10"/>
    </row>
    <row r="6035" spans="1:1" ht="27.75" customHeight="1" x14ac:dyDescent="0.2">
      <c r="A6035" s="10"/>
    </row>
    <row r="6036" spans="1:1" ht="27.75" customHeight="1" x14ac:dyDescent="0.2">
      <c r="A6036" s="10"/>
    </row>
    <row r="6037" spans="1:1" ht="27.75" customHeight="1" x14ac:dyDescent="0.2">
      <c r="A6037" s="10"/>
    </row>
    <row r="6038" spans="1:1" ht="27.75" customHeight="1" x14ac:dyDescent="0.2">
      <c r="A6038" s="10"/>
    </row>
    <row r="6039" spans="1:1" ht="27.75" customHeight="1" x14ac:dyDescent="0.2">
      <c r="A6039" s="10"/>
    </row>
    <row r="6040" spans="1:1" ht="27.75" customHeight="1" x14ac:dyDescent="0.2">
      <c r="A6040" s="10"/>
    </row>
    <row r="6041" spans="1:1" ht="27.75" customHeight="1" x14ac:dyDescent="0.2">
      <c r="A6041" s="10"/>
    </row>
    <row r="6042" spans="1:1" ht="27.75" customHeight="1" x14ac:dyDescent="0.2">
      <c r="A6042" s="10"/>
    </row>
    <row r="6043" spans="1:1" ht="27.75" customHeight="1" x14ac:dyDescent="0.2">
      <c r="A6043" s="10"/>
    </row>
    <row r="6044" spans="1:1" ht="27.75" customHeight="1" x14ac:dyDescent="0.2">
      <c r="A6044" s="10"/>
    </row>
    <row r="6045" spans="1:1" ht="27.75" customHeight="1" x14ac:dyDescent="0.2">
      <c r="A6045" s="10"/>
    </row>
    <row r="6046" spans="1:1" ht="27.75" customHeight="1" x14ac:dyDescent="0.2">
      <c r="A6046" s="10"/>
    </row>
    <row r="6047" spans="1:1" ht="27.75" customHeight="1" x14ac:dyDescent="0.2">
      <c r="A6047" s="10"/>
    </row>
    <row r="6048" spans="1:1" ht="27.75" customHeight="1" x14ac:dyDescent="0.2">
      <c r="A6048" s="10"/>
    </row>
    <row r="6049" spans="1:1" ht="27.75" customHeight="1" x14ac:dyDescent="0.2">
      <c r="A6049" s="10"/>
    </row>
    <row r="6050" spans="1:1" ht="27.75" customHeight="1" x14ac:dyDescent="0.2">
      <c r="A6050" s="10"/>
    </row>
    <row r="6051" spans="1:1" ht="27.75" customHeight="1" x14ac:dyDescent="0.2">
      <c r="A6051" s="10"/>
    </row>
    <row r="6052" spans="1:1" ht="27.75" customHeight="1" x14ac:dyDescent="0.2">
      <c r="A6052" s="10"/>
    </row>
    <row r="6053" spans="1:1" ht="27.75" customHeight="1" x14ac:dyDescent="0.2">
      <c r="A6053" s="10"/>
    </row>
    <row r="6054" spans="1:1" ht="27.75" customHeight="1" x14ac:dyDescent="0.2">
      <c r="A6054" s="10"/>
    </row>
    <row r="6055" spans="1:1" ht="27.75" customHeight="1" x14ac:dyDescent="0.2">
      <c r="A6055" s="10"/>
    </row>
    <row r="6056" spans="1:1" ht="27.75" customHeight="1" x14ac:dyDescent="0.2">
      <c r="A6056" s="10"/>
    </row>
    <row r="6057" spans="1:1" ht="27.75" customHeight="1" x14ac:dyDescent="0.2">
      <c r="A6057" s="10"/>
    </row>
    <row r="6058" spans="1:1" ht="27.75" customHeight="1" x14ac:dyDescent="0.2">
      <c r="A6058" s="10"/>
    </row>
    <row r="6059" spans="1:1" ht="27.75" customHeight="1" x14ac:dyDescent="0.2">
      <c r="A6059" s="10"/>
    </row>
    <row r="6060" spans="1:1" ht="27.75" customHeight="1" x14ac:dyDescent="0.2">
      <c r="A6060" s="10"/>
    </row>
    <row r="6061" spans="1:1" ht="27.75" customHeight="1" x14ac:dyDescent="0.2">
      <c r="A6061" s="10"/>
    </row>
    <row r="6062" spans="1:1" ht="27.75" customHeight="1" x14ac:dyDescent="0.2">
      <c r="A6062" s="10"/>
    </row>
    <row r="6063" spans="1:1" ht="27.75" customHeight="1" x14ac:dyDescent="0.2">
      <c r="A6063" s="10"/>
    </row>
    <row r="6064" spans="1:1" ht="27.75" customHeight="1" x14ac:dyDescent="0.2">
      <c r="A6064" s="10"/>
    </row>
    <row r="6065" spans="1:1" ht="27.75" customHeight="1" x14ac:dyDescent="0.2">
      <c r="A6065" s="10"/>
    </row>
    <row r="6066" spans="1:1" ht="27.75" customHeight="1" x14ac:dyDescent="0.2">
      <c r="A6066" s="10"/>
    </row>
    <row r="6067" spans="1:1" ht="27.75" customHeight="1" x14ac:dyDescent="0.2">
      <c r="A6067" s="10"/>
    </row>
    <row r="6068" spans="1:1" ht="27.75" customHeight="1" x14ac:dyDescent="0.2">
      <c r="A6068" s="10"/>
    </row>
    <row r="6069" spans="1:1" ht="27.75" customHeight="1" x14ac:dyDescent="0.2">
      <c r="A6069" s="10"/>
    </row>
    <row r="6070" spans="1:1" ht="27.75" customHeight="1" x14ac:dyDescent="0.2">
      <c r="A6070" s="10"/>
    </row>
    <row r="6071" spans="1:1" ht="27.75" customHeight="1" x14ac:dyDescent="0.2">
      <c r="A6071" s="10"/>
    </row>
    <row r="6072" spans="1:1" ht="27.75" customHeight="1" x14ac:dyDescent="0.2">
      <c r="A6072" s="10"/>
    </row>
    <row r="6073" spans="1:1" ht="27.75" customHeight="1" x14ac:dyDescent="0.2">
      <c r="A6073" s="10"/>
    </row>
    <row r="6074" spans="1:1" ht="27.75" customHeight="1" x14ac:dyDescent="0.2">
      <c r="A6074" s="10"/>
    </row>
    <row r="6075" spans="1:1" ht="27.75" customHeight="1" x14ac:dyDescent="0.2">
      <c r="A6075" s="10"/>
    </row>
    <row r="6076" spans="1:1" ht="27.75" customHeight="1" x14ac:dyDescent="0.2">
      <c r="A6076" s="10"/>
    </row>
    <row r="6077" spans="1:1" ht="27.75" customHeight="1" x14ac:dyDescent="0.2">
      <c r="A6077" s="10"/>
    </row>
    <row r="6078" spans="1:1" ht="27.75" customHeight="1" x14ac:dyDescent="0.2">
      <c r="A6078" s="10"/>
    </row>
    <row r="6079" spans="1:1" ht="27.75" customHeight="1" x14ac:dyDescent="0.2">
      <c r="A6079" s="10"/>
    </row>
    <row r="6080" spans="1:1" ht="27.75" customHeight="1" x14ac:dyDescent="0.2">
      <c r="A6080" s="10"/>
    </row>
    <row r="6081" spans="1:1" ht="27.75" customHeight="1" x14ac:dyDescent="0.2">
      <c r="A6081" s="10"/>
    </row>
    <row r="6082" spans="1:1" ht="27.75" customHeight="1" x14ac:dyDescent="0.2">
      <c r="A6082" s="10"/>
    </row>
    <row r="6083" spans="1:1" ht="27.75" customHeight="1" x14ac:dyDescent="0.2">
      <c r="A6083" s="10"/>
    </row>
    <row r="6084" spans="1:1" ht="27.75" customHeight="1" x14ac:dyDescent="0.2">
      <c r="A6084" s="10"/>
    </row>
    <row r="6085" spans="1:1" ht="27.75" customHeight="1" x14ac:dyDescent="0.2">
      <c r="A6085" s="10"/>
    </row>
    <row r="6086" spans="1:1" ht="27.75" customHeight="1" x14ac:dyDescent="0.2">
      <c r="A6086" s="10"/>
    </row>
    <row r="6087" spans="1:1" ht="27.75" customHeight="1" x14ac:dyDescent="0.2">
      <c r="A6087" s="10"/>
    </row>
    <row r="6088" spans="1:1" ht="27.75" customHeight="1" x14ac:dyDescent="0.2">
      <c r="A6088" s="10"/>
    </row>
    <row r="6089" spans="1:1" ht="27.75" customHeight="1" x14ac:dyDescent="0.2">
      <c r="A6089" s="10"/>
    </row>
    <row r="6090" spans="1:1" ht="27.75" customHeight="1" x14ac:dyDescent="0.2">
      <c r="A6090" s="10"/>
    </row>
    <row r="6091" spans="1:1" ht="27.75" customHeight="1" x14ac:dyDescent="0.2">
      <c r="A6091" s="10"/>
    </row>
    <row r="6092" spans="1:1" ht="27.75" customHeight="1" x14ac:dyDescent="0.2">
      <c r="A6092" s="10"/>
    </row>
    <row r="6093" spans="1:1" ht="27.75" customHeight="1" x14ac:dyDescent="0.2">
      <c r="A6093" s="10"/>
    </row>
    <row r="6094" spans="1:1" ht="27.75" customHeight="1" x14ac:dyDescent="0.2">
      <c r="A6094" s="10"/>
    </row>
    <row r="6095" spans="1:1" ht="27.75" customHeight="1" x14ac:dyDescent="0.2">
      <c r="A6095" s="10"/>
    </row>
    <row r="6096" spans="1:1" ht="27.75" customHeight="1" x14ac:dyDescent="0.2">
      <c r="A6096" s="10"/>
    </row>
    <row r="6097" spans="1:1" ht="27.75" customHeight="1" x14ac:dyDescent="0.2">
      <c r="A6097" s="10"/>
    </row>
    <row r="6098" spans="1:1" ht="27.75" customHeight="1" x14ac:dyDescent="0.2">
      <c r="A6098" s="10"/>
    </row>
    <row r="6099" spans="1:1" ht="27.75" customHeight="1" x14ac:dyDescent="0.2">
      <c r="A6099" s="10"/>
    </row>
    <row r="6100" spans="1:1" ht="27.75" customHeight="1" x14ac:dyDescent="0.2">
      <c r="A6100" s="10"/>
    </row>
    <row r="6101" spans="1:1" ht="27.75" customHeight="1" x14ac:dyDescent="0.2">
      <c r="A6101" s="10"/>
    </row>
    <row r="6102" spans="1:1" ht="27.75" customHeight="1" x14ac:dyDescent="0.2">
      <c r="A6102" s="10"/>
    </row>
    <row r="6103" spans="1:1" ht="27.75" customHeight="1" x14ac:dyDescent="0.2">
      <c r="A6103" s="10"/>
    </row>
    <row r="6104" spans="1:1" ht="27.75" customHeight="1" x14ac:dyDescent="0.2">
      <c r="A6104" s="10"/>
    </row>
    <row r="6105" spans="1:1" ht="27.75" customHeight="1" x14ac:dyDescent="0.2">
      <c r="A6105" s="10"/>
    </row>
    <row r="6106" spans="1:1" ht="27.75" customHeight="1" x14ac:dyDescent="0.2">
      <c r="A6106" s="10"/>
    </row>
    <row r="6107" spans="1:1" ht="27.75" customHeight="1" x14ac:dyDescent="0.2">
      <c r="A6107" s="10"/>
    </row>
    <row r="6108" spans="1:1" ht="27.75" customHeight="1" x14ac:dyDescent="0.2">
      <c r="A6108" s="10"/>
    </row>
    <row r="6109" spans="1:1" ht="27.75" customHeight="1" x14ac:dyDescent="0.2">
      <c r="A6109" s="10"/>
    </row>
    <row r="6110" spans="1:1" ht="27.75" customHeight="1" x14ac:dyDescent="0.2">
      <c r="A6110" s="10"/>
    </row>
    <row r="6111" spans="1:1" ht="27.75" customHeight="1" x14ac:dyDescent="0.2">
      <c r="A6111" s="10"/>
    </row>
    <row r="6112" spans="1:1" ht="27.75" customHeight="1" x14ac:dyDescent="0.2">
      <c r="A6112" s="10"/>
    </row>
    <row r="6113" spans="1:1" ht="27.75" customHeight="1" x14ac:dyDescent="0.2">
      <c r="A6113" s="10"/>
    </row>
    <row r="6114" spans="1:1" ht="27.75" customHeight="1" x14ac:dyDescent="0.2">
      <c r="A6114" s="10"/>
    </row>
    <row r="6115" spans="1:1" ht="27.75" customHeight="1" x14ac:dyDescent="0.2">
      <c r="A6115" s="10"/>
    </row>
    <row r="6116" spans="1:1" ht="27.75" customHeight="1" x14ac:dyDescent="0.2">
      <c r="A6116" s="10"/>
    </row>
    <row r="6117" spans="1:1" ht="27.75" customHeight="1" x14ac:dyDescent="0.2">
      <c r="A6117" s="10"/>
    </row>
    <row r="6118" spans="1:1" ht="27.75" customHeight="1" x14ac:dyDescent="0.2">
      <c r="A6118" s="10"/>
    </row>
    <row r="6119" spans="1:1" ht="27.75" customHeight="1" x14ac:dyDescent="0.2">
      <c r="A6119" s="10"/>
    </row>
    <row r="6120" spans="1:1" ht="27.75" customHeight="1" x14ac:dyDescent="0.2">
      <c r="A6120" s="10"/>
    </row>
    <row r="6121" spans="1:1" ht="27.75" customHeight="1" x14ac:dyDescent="0.2">
      <c r="A6121" s="10"/>
    </row>
    <row r="6122" spans="1:1" ht="27.75" customHeight="1" x14ac:dyDescent="0.2">
      <c r="A6122" s="10"/>
    </row>
    <row r="6123" spans="1:1" ht="27.75" customHeight="1" x14ac:dyDescent="0.2">
      <c r="A6123" s="10"/>
    </row>
    <row r="6124" spans="1:1" ht="27.75" customHeight="1" x14ac:dyDescent="0.2">
      <c r="A6124" s="10"/>
    </row>
    <row r="6125" spans="1:1" ht="27.75" customHeight="1" x14ac:dyDescent="0.2">
      <c r="A6125" s="10"/>
    </row>
    <row r="6126" spans="1:1" ht="27.75" customHeight="1" x14ac:dyDescent="0.2">
      <c r="A6126" s="10"/>
    </row>
    <row r="6127" spans="1:1" ht="27.75" customHeight="1" x14ac:dyDescent="0.2">
      <c r="A6127" s="10"/>
    </row>
    <row r="6128" spans="1:1" ht="27.75" customHeight="1" x14ac:dyDescent="0.2">
      <c r="A6128" s="10"/>
    </row>
    <row r="6129" spans="1:1" ht="27.75" customHeight="1" x14ac:dyDescent="0.2">
      <c r="A6129" s="10"/>
    </row>
    <row r="6130" spans="1:1" ht="27.75" customHeight="1" x14ac:dyDescent="0.2">
      <c r="A6130" s="10"/>
    </row>
    <row r="6131" spans="1:1" ht="27.75" customHeight="1" x14ac:dyDescent="0.2">
      <c r="A6131" s="10"/>
    </row>
    <row r="6132" spans="1:1" ht="27.75" customHeight="1" x14ac:dyDescent="0.2">
      <c r="A6132" s="10"/>
    </row>
    <row r="6133" spans="1:1" ht="27.75" customHeight="1" x14ac:dyDescent="0.2">
      <c r="A6133" s="10"/>
    </row>
    <row r="6134" spans="1:1" ht="27.75" customHeight="1" x14ac:dyDescent="0.2">
      <c r="A6134" s="10"/>
    </row>
    <row r="6135" spans="1:1" ht="27.75" customHeight="1" x14ac:dyDescent="0.2">
      <c r="A6135" s="10"/>
    </row>
    <row r="6136" spans="1:1" ht="27.75" customHeight="1" x14ac:dyDescent="0.2">
      <c r="A6136" s="10"/>
    </row>
    <row r="6137" spans="1:1" ht="27.75" customHeight="1" x14ac:dyDescent="0.2">
      <c r="A6137" s="10"/>
    </row>
    <row r="6138" spans="1:1" ht="27.75" customHeight="1" x14ac:dyDescent="0.2">
      <c r="A6138" s="10"/>
    </row>
    <row r="6139" spans="1:1" ht="27.75" customHeight="1" x14ac:dyDescent="0.2">
      <c r="A6139" s="10"/>
    </row>
    <row r="6140" spans="1:1" ht="27.75" customHeight="1" x14ac:dyDescent="0.2">
      <c r="A6140" s="10"/>
    </row>
    <row r="6141" spans="1:1" ht="27.75" customHeight="1" x14ac:dyDescent="0.2">
      <c r="A6141" s="10"/>
    </row>
    <row r="6142" spans="1:1" ht="27.75" customHeight="1" x14ac:dyDescent="0.2">
      <c r="A6142" s="10"/>
    </row>
    <row r="6143" spans="1:1" ht="27.75" customHeight="1" x14ac:dyDescent="0.2">
      <c r="A6143" s="10"/>
    </row>
    <row r="6144" spans="1:1" ht="27.75" customHeight="1" x14ac:dyDescent="0.2">
      <c r="A6144" s="10"/>
    </row>
    <row r="6145" spans="1:1" ht="27.75" customHeight="1" x14ac:dyDescent="0.2">
      <c r="A6145" s="10"/>
    </row>
    <row r="6146" spans="1:1" ht="27.75" customHeight="1" x14ac:dyDescent="0.2">
      <c r="A6146" s="10"/>
    </row>
    <row r="6147" spans="1:1" ht="27.75" customHeight="1" x14ac:dyDescent="0.2">
      <c r="A6147" s="10"/>
    </row>
    <row r="6148" spans="1:1" ht="27.75" customHeight="1" x14ac:dyDescent="0.2">
      <c r="A6148" s="10"/>
    </row>
    <row r="6149" spans="1:1" ht="27.75" customHeight="1" x14ac:dyDescent="0.2">
      <c r="A6149" s="10"/>
    </row>
    <row r="6150" spans="1:1" ht="27.75" customHeight="1" x14ac:dyDescent="0.2">
      <c r="A6150" s="10"/>
    </row>
    <row r="6151" spans="1:1" ht="27.75" customHeight="1" x14ac:dyDescent="0.2">
      <c r="A6151" s="10"/>
    </row>
    <row r="6152" spans="1:1" ht="27.75" customHeight="1" x14ac:dyDescent="0.2">
      <c r="A6152" s="10"/>
    </row>
    <row r="6153" spans="1:1" ht="27.75" customHeight="1" x14ac:dyDescent="0.2">
      <c r="A6153" s="10"/>
    </row>
    <row r="6154" spans="1:1" ht="27.75" customHeight="1" x14ac:dyDescent="0.2">
      <c r="A6154" s="10"/>
    </row>
    <row r="6155" spans="1:1" ht="27.75" customHeight="1" x14ac:dyDescent="0.2">
      <c r="A6155" s="10"/>
    </row>
    <row r="6156" spans="1:1" ht="27.75" customHeight="1" x14ac:dyDescent="0.2">
      <c r="A6156" s="10"/>
    </row>
    <row r="6157" spans="1:1" ht="27.75" customHeight="1" x14ac:dyDescent="0.2">
      <c r="A6157" s="10"/>
    </row>
    <row r="6158" spans="1:1" ht="27.75" customHeight="1" x14ac:dyDescent="0.2">
      <c r="A6158" s="10"/>
    </row>
    <row r="6159" spans="1:1" ht="27.75" customHeight="1" x14ac:dyDescent="0.2">
      <c r="A6159" s="10"/>
    </row>
    <row r="6160" spans="1:1" ht="27.75" customHeight="1" x14ac:dyDescent="0.2">
      <c r="A6160" s="10"/>
    </row>
    <row r="6161" spans="1:1" ht="27.75" customHeight="1" x14ac:dyDescent="0.2">
      <c r="A6161" s="10"/>
    </row>
    <row r="6162" spans="1:1" ht="27.75" customHeight="1" x14ac:dyDescent="0.2">
      <c r="A6162" s="10"/>
    </row>
    <row r="6163" spans="1:1" ht="27.75" customHeight="1" x14ac:dyDescent="0.2">
      <c r="A6163" s="10"/>
    </row>
    <row r="6164" spans="1:1" ht="27.75" customHeight="1" x14ac:dyDescent="0.2">
      <c r="A6164" s="10"/>
    </row>
    <row r="6165" spans="1:1" ht="27.75" customHeight="1" x14ac:dyDescent="0.2">
      <c r="A6165" s="10"/>
    </row>
    <row r="6166" spans="1:1" ht="27.75" customHeight="1" x14ac:dyDescent="0.2">
      <c r="A6166" s="10"/>
    </row>
    <row r="6167" spans="1:1" ht="27.75" customHeight="1" x14ac:dyDescent="0.2">
      <c r="A6167" s="10"/>
    </row>
    <row r="6168" spans="1:1" ht="27.75" customHeight="1" x14ac:dyDescent="0.2">
      <c r="A6168" s="10"/>
    </row>
    <row r="6169" spans="1:1" ht="27.75" customHeight="1" x14ac:dyDescent="0.2">
      <c r="A6169" s="10"/>
    </row>
    <row r="6170" spans="1:1" ht="27.75" customHeight="1" x14ac:dyDescent="0.2">
      <c r="A6170" s="10"/>
    </row>
    <row r="6171" spans="1:1" ht="27.75" customHeight="1" x14ac:dyDescent="0.2">
      <c r="A6171" s="10"/>
    </row>
    <row r="6172" spans="1:1" ht="27.75" customHeight="1" x14ac:dyDescent="0.2">
      <c r="A6172" s="10"/>
    </row>
    <row r="6173" spans="1:1" ht="27.75" customHeight="1" x14ac:dyDescent="0.2">
      <c r="A6173" s="10"/>
    </row>
    <row r="6174" spans="1:1" ht="27.75" customHeight="1" x14ac:dyDescent="0.2">
      <c r="A6174" s="10"/>
    </row>
    <row r="6175" spans="1:1" ht="27.75" customHeight="1" x14ac:dyDescent="0.2">
      <c r="A6175" s="10"/>
    </row>
    <row r="6176" spans="1:1" ht="27.75" customHeight="1" x14ac:dyDescent="0.2">
      <c r="A6176" s="10"/>
    </row>
    <row r="6177" spans="1:1" ht="27.75" customHeight="1" x14ac:dyDescent="0.2">
      <c r="A6177" s="10"/>
    </row>
    <row r="6178" spans="1:1" ht="27.75" customHeight="1" x14ac:dyDescent="0.2">
      <c r="A6178" s="10"/>
    </row>
    <row r="6179" spans="1:1" ht="27.75" customHeight="1" x14ac:dyDescent="0.2">
      <c r="A6179" s="10"/>
    </row>
    <row r="6180" spans="1:1" ht="27.75" customHeight="1" x14ac:dyDescent="0.2">
      <c r="A6180" s="10"/>
    </row>
    <row r="6181" spans="1:1" ht="27.75" customHeight="1" x14ac:dyDescent="0.2">
      <c r="A6181" s="10"/>
    </row>
    <row r="6182" spans="1:1" ht="27.75" customHeight="1" x14ac:dyDescent="0.2">
      <c r="A6182" s="10"/>
    </row>
    <row r="6183" spans="1:1" ht="27.75" customHeight="1" x14ac:dyDescent="0.2">
      <c r="A6183" s="10"/>
    </row>
    <row r="6184" spans="1:1" ht="27.75" customHeight="1" x14ac:dyDescent="0.2">
      <c r="A6184" s="10"/>
    </row>
    <row r="6185" spans="1:1" ht="27.75" customHeight="1" x14ac:dyDescent="0.2">
      <c r="A6185" s="10"/>
    </row>
    <row r="6186" spans="1:1" ht="27.75" customHeight="1" x14ac:dyDescent="0.2">
      <c r="A6186" s="10"/>
    </row>
    <row r="6187" spans="1:1" ht="27.75" customHeight="1" x14ac:dyDescent="0.2">
      <c r="A6187" s="10"/>
    </row>
    <row r="6188" spans="1:1" ht="27.75" customHeight="1" x14ac:dyDescent="0.2">
      <c r="A6188" s="10"/>
    </row>
    <row r="6189" spans="1:1" ht="27.75" customHeight="1" x14ac:dyDescent="0.2">
      <c r="A6189" s="10"/>
    </row>
    <row r="6190" spans="1:1" ht="27.75" customHeight="1" x14ac:dyDescent="0.2">
      <c r="A6190" s="10"/>
    </row>
    <row r="6191" spans="1:1" ht="27.75" customHeight="1" x14ac:dyDescent="0.2">
      <c r="A6191" s="10"/>
    </row>
    <row r="6192" spans="1:1" ht="27.75" customHeight="1" x14ac:dyDescent="0.2">
      <c r="A6192" s="10"/>
    </row>
    <row r="6193" spans="1:1" ht="27.75" customHeight="1" x14ac:dyDescent="0.2">
      <c r="A6193" s="10"/>
    </row>
    <row r="6194" spans="1:1" ht="27.75" customHeight="1" x14ac:dyDescent="0.2">
      <c r="A6194" s="10"/>
    </row>
    <row r="6195" spans="1:1" ht="27.75" customHeight="1" x14ac:dyDescent="0.2">
      <c r="A6195" s="10"/>
    </row>
    <row r="6196" spans="1:1" ht="27.75" customHeight="1" x14ac:dyDescent="0.2">
      <c r="A6196" s="10"/>
    </row>
    <row r="6197" spans="1:1" ht="27.75" customHeight="1" x14ac:dyDescent="0.2">
      <c r="A6197" s="10"/>
    </row>
    <row r="6198" spans="1:1" ht="27.75" customHeight="1" x14ac:dyDescent="0.2">
      <c r="A6198" s="10"/>
    </row>
    <row r="6199" spans="1:1" ht="27.75" customHeight="1" x14ac:dyDescent="0.2">
      <c r="A6199" s="10"/>
    </row>
    <row r="6200" spans="1:1" ht="27.75" customHeight="1" x14ac:dyDescent="0.2">
      <c r="A6200" s="10"/>
    </row>
    <row r="6201" spans="1:1" ht="27.75" customHeight="1" x14ac:dyDescent="0.2">
      <c r="A6201" s="10"/>
    </row>
    <row r="6202" spans="1:1" ht="27.75" customHeight="1" x14ac:dyDescent="0.2">
      <c r="A6202" s="10"/>
    </row>
    <row r="6203" spans="1:1" ht="27.75" customHeight="1" x14ac:dyDescent="0.2">
      <c r="A6203" s="10"/>
    </row>
    <row r="6204" spans="1:1" ht="27.75" customHeight="1" x14ac:dyDescent="0.2">
      <c r="A6204" s="10"/>
    </row>
    <row r="6205" spans="1:1" ht="27.75" customHeight="1" x14ac:dyDescent="0.2">
      <c r="A6205" s="10"/>
    </row>
    <row r="6206" spans="1:1" ht="27.75" customHeight="1" x14ac:dyDescent="0.2">
      <c r="A6206" s="10"/>
    </row>
    <row r="6207" spans="1:1" ht="27.75" customHeight="1" x14ac:dyDescent="0.2">
      <c r="A6207" s="10"/>
    </row>
    <row r="6208" spans="1:1" ht="27.75" customHeight="1" x14ac:dyDescent="0.2">
      <c r="A6208" s="10"/>
    </row>
    <row r="6209" spans="1:1" ht="27.75" customHeight="1" x14ac:dyDescent="0.2">
      <c r="A6209" s="10"/>
    </row>
    <row r="6210" spans="1:1" ht="27.75" customHeight="1" x14ac:dyDescent="0.2">
      <c r="A6210" s="10"/>
    </row>
    <row r="6211" spans="1:1" ht="27.75" customHeight="1" x14ac:dyDescent="0.2">
      <c r="A6211" s="10"/>
    </row>
    <row r="6212" spans="1:1" ht="27.75" customHeight="1" x14ac:dyDescent="0.2">
      <c r="A6212" s="10"/>
    </row>
    <row r="6213" spans="1:1" ht="27.75" customHeight="1" x14ac:dyDescent="0.2">
      <c r="A6213" s="10"/>
    </row>
    <row r="6214" spans="1:1" ht="27.75" customHeight="1" x14ac:dyDescent="0.2">
      <c r="A6214" s="10"/>
    </row>
    <row r="6215" spans="1:1" ht="27.75" customHeight="1" x14ac:dyDescent="0.2">
      <c r="A6215" s="10"/>
    </row>
    <row r="6216" spans="1:1" ht="27.75" customHeight="1" x14ac:dyDescent="0.2">
      <c r="A6216" s="10"/>
    </row>
    <row r="6217" spans="1:1" ht="27.75" customHeight="1" x14ac:dyDescent="0.2">
      <c r="A6217" s="10"/>
    </row>
    <row r="6218" spans="1:1" ht="27.75" customHeight="1" x14ac:dyDescent="0.2">
      <c r="A6218" s="10"/>
    </row>
    <row r="6219" spans="1:1" ht="27.75" customHeight="1" x14ac:dyDescent="0.2">
      <c r="A6219" s="10"/>
    </row>
    <row r="6220" spans="1:1" ht="27.75" customHeight="1" x14ac:dyDescent="0.2">
      <c r="A6220" s="10"/>
    </row>
    <row r="6221" spans="1:1" ht="27.75" customHeight="1" x14ac:dyDescent="0.2">
      <c r="A6221" s="10"/>
    </row>
    <row r="6222" spans="1:1" ht="27.75" customHeight="1" x14ac:dyDescent="0.2">
      <c r="A6222" s="10"/>
    </row>
    <row r="6223" spans="1:1" ht="27.75" customHeight="1" x14ac:dyDescent="0.2">
      <c r="A6223" s="10"/>
    </row>
    <row r="6224" spans="1:1" ht="27.75" customHeight="1" x14ac:dyDescent="0.2">
      <c r="A6224" s="10"/>
    </row>
    <row r="6225" spans="1:1" ht="27.75" customHeight="1" x14ac:dyDescent="0.2">
      <c r="A6225" s="10"/>
    </row>
    <row r="6226" spans="1:1" ht="27.75" customHeight="1" x14ac:dyDescent="0.2">
      <c r="A6226" s="10"/>
    </row>
    <row r="6227" spans="1:1" ht="27.75" customHeight="1" x14ac:dyDescent="0.2">
      <c r="A6227" s="10"/>
    </row>
    <row r="6228" spans="1:1" ht="27.75" customHeight="1" x14ac:dyDescent="0.2">
      <c r="A6228" s="10"/>
    </row>
    <row r="6229" spans="1:1" ht="27.75" customHeight="1" x14ac:dyDescent="0.2">
      <c r="A6229" s="10"/>
    </row>
    <row r="6230" spans="1:1" ht="27.75" customHeight="1" x14ac:dyDescent="0.2">
      <c r="A6230" s="10"/>
    </row>
    <row r="6231" spans="1:1" ht="27.75" customHeight="1" x14ac:dyDescent="0.2">
      <c r="A6231" s="10"/>
    </row>
    <row r="6232" spans="1:1" ht="27.75" customHeight="1" x14ac:dyDescent="0.2">
      <c r="A6232" s="10"/>
    </row>
    <row r="6233" spans="1:1" ht="27.75" customHeight="1" x14ac:dyDescent="0.2">
      <c r="A6233" s="10"/>
    </row>
    <row r="6234" spans="1:1" ht="27.75" customHeight="1" x14ac:dyDescent="0.2">
      <c r="A6234" s="10"/>
    </row>
    <row r="6235" spans="1:1" ht="27.75" customHeight="1" x14ac:dyDescent="0.2">
      <c r="A6235" s="10"/>
    </row>
    <row r="6236" spans="1:1" ht="27.75" customHeight="1" x14ac:dyDescent="0.2">
      <c r="A6236" s="10"/>
    </row>
    <row r="6237" spans="1:1" ht="27.75" customHeight="1" x14ac:dyDescent="0.2">
      <c r="A6237" s="10"/>
    </row>
    <row r="6238" spans="1:1" ht="27.75" customHeight="1" x14ac:dyDescent="0.2">
      <c r="A6238" s="10"/>
    </row>
    <row r="6239" spans="1:1" ht="27.75" customHeight="1" x14ac:dyDescent="0.2">
      <c r="A6239" s="10"/>
    </row>
    <row r="6240" spans="1:1" ht="27.75" customHeight="1" x14ac:dyDescent="0.2">
      <c r="A6240" s="10"/>
    </row>
    <row r="6241" spans="1:1" ht="27.75" customHeight="1" x14ac:dyDescent="0.2">
      <c r="A6241" s="10"/>
    </row>
    <row r="6242" spans="1:1" ht="27.75" customHeight="1" x14ac:dyDescent="0.2">
      <c r="A6242" s="10"/>
    </row>
    <row r="6243" spans="1:1" ht="27.75" customHeight="1" x14ac:dyDescent="0.2">
      <c r="A6243" s="10"/>
    </row>
    <row r="6244" spans="1:1" ht="27.75" customHeight="1" x14ac:dyDescent="0.2">
      <c r="A6244" s="10"/>
    </row>
    <row r="6245" spans="1:1" ht="27.75" customHeight="1" x14ac:dyDescent="0.2">
      <c r="A6245" s="10"/>
    </row>
    <row r="6246" spans="1:1" ht="27.75" customHeight="1" x14ac:dyDescent="0.2">
      <c r="A6246" s="10"/>
    </row>
    <row r="6247" spans="1:1" ht="27.75" customHeight="1" x14ac:dyDescent="0.2">
      <c r="A6247" s="10"/>
    </row>
    <row r="6248" spans="1:1" ht="27.75" customHeight="1" x14ac:dyDescent="0.2">
      <c r="A6248" s="10"/>
    </row>
    <row r="6249" spans="1:1" ht="27.75" customHeight="1" x14ac:dyDescent="0.2">
      <c r="A6249" s="10"/>
    </row>
    <row r="6250" spans="1:1" ht="27.75" customHeight="1" x14ac:dyDescent="0.2">
      <c r="A6250" s="10"/>
    </row>
    <row r="6251" spans="1:1" ht="27.75" customHeight="1" x14ac:dyDescent="0.2">
      <c r="A6251" s="10"/>
    </row>
    <row r="6252" spans="1:1" ht="27.75" customHeight="1" x14ac:dyDescent="0.2">
      <c r="A6252" s="10"/>
    </row>
    <row r="6253" spans="1:1" ht="27.75" customHeight="1" x14ac:dyDescent="0.2">
      <c r="A6253" s="10"/>
    </row>
    <row r="6254" spans="1:1" ht="27.75" customHeight="1" x14ac:dyDescent="0.2">
      <c r="A6254" s="10"/>
    </row>
    <row r="6255" spans="1:1" ht="27.75" customHeight="1" x14ac:dyDescent="0.2">
      <c r="A6255" s="10"/>
    </row>
    <row r="6256" spans="1:1" ht="27.75" customHeight="1" x14ac:dyDescent="0.2">
      <c r="A6256" s="10"/>
    </row>
    <row r="6257" spans="1:1" ht="27.75" customHeight="1" x14ac:dyDescent="0.2">
      <c r="A6257" s="10"/>
    </row>
    <row r="6258" spans="1:1" ht="27.75" customHeight="1" x14ac:dyDescent="0.2">
      <c r="A6258" s="10"/>
    </row>
    <row r="6259" spans="1:1" ht="27.75" customHeight="1" x14ac:dyDescent="0.2">
      <c r="A6259" s="10"/>
    </row>
    <row r="6260" spans="1:1" ht="27.75" customHeight="1" x14ac:dyDescent="0.2">
      <c r="A6260" s="10"/>
    </row>
    <row r="6261" spans="1:1" ht="27.75" customHeight="1" x14ac:dyDescent="0.2">
      <c r="A6261" s="10"/>
    </row>
    <row r="6262" spans="1:1" ht="27.75" customHeight="1" x14ac:dyDescent="0.2">
      <c r="A6262" s="10"/>
    </row>
    <row r="6263" spans="1:1" ht="27.75" customHeight="1" x14ac:dyDescent="0.2">
      <c r="A6263" s="10"/>
    </row>
    <row r="6264" spans="1:1" ht="27.75" customHeight="1" x14ac:dyDescent="0.2">
      <c r="A6264" s="10"/>
    </row>
    <row r="6265" spans="1:1" ht="27.75" customHeight="1" x14ac:dyDescent="0.2">
      <c r="A6265" s="10"/>
    </row>
    <row r="6266" spans="1:1" ht="27.75" customHeight="1" x14ac:dyDescent="0.2">
      <c r="A6266" s="10"/>
    </row>
    <row r="6267" spans="1:1" ht="27.75" customHeight="1" x14ac:dyDescent="0.2">
      <c r="A6267" s="10"/>
    </row>
    <row r="6268" spans="1:1" ht="27.75" customHeight="1" x14ac:dyDescent="0.2">
      <c r="A6268" s="10"/>
    </row>
    <row r="6269" spans="1:1" ht="27.75" customHeight="1" x14ac:dyDescent="0.2">
      <c r="A6269" s="10"/>
    </row>
    <row r="6270" spans="1:1" ht="27.75" customHeight="1" x14ac:dyDescent="0.2">
      <c r="A6270" s="10"/>
    </row>
    <row r="6271" spans="1:1" ht="27.75" customHeight="1" x14ac:dyDescent="0.2">
      <c r="A6271" s="10"/>
    </row>
    <row r="6272" spans="1:1" ht="27.75" customHeight="1" x14ac:dyDescent="0.2">
      <c r="A6272" s="10"/>
    </row>
    <row r="6273" spans="1:1" ht="27.75" customHeight="1" x14ac:dyDescent="0.2">
      <c r="A6273" s="10"/>
    </row>
    <row r="6274" spans="1:1" ht="27.75" customHeight="1" x14ac:dyDescent="0.2">
      <c r="A6274" s="10"/>
    </row>
    <row r="6275" spans="1:1" ht="27.75" customHeight="1" x14ac:dyDescent="0.2">
      <c r="A6275" s="10"/>
    </row>
    <row r="6276" spans="1:1" ht="27.75" customHeight="1" x14ac:dyDescent="0.2">
      <c r="A6276" s="10"/>
    </row>
    <row r="6277" spans="1:1" ht="27.75" customHeight="1" x14ac:dyDescent="0.2">
      <c r="A6277" s="10"/>
    </row>
    <row r="6278" spans="1:1" ht="27.75" customHeight="1" x14ac:dyDescent="0.2">
      <c r="A6278" s="10"/>
    </row>
    <row r="6279" spans="1:1" ht="27.75" customHeight="1" x14ac:dyDescent="0.2">
      <c r="A6279" s="10"/>
    </row>
    <row r="6280" spans="1:1" ht="27.75" customHeight="1" x14ac:dyDescent="0.2">
      <c r="A6280" s="10"/>
    </row>
    <row r="6281" spans="1:1" ht="27.75" customHeight="1" x14ac:dyDescent="0.2">
      <c r="A6281" s="10"/>
    </row>
    <row r="6282" spans="1:1" ht="27.75" customHeight="1" x14ac:dyDescent="0.2">
      <c r="A6282" s="10"/>
    </row>
    <row r="6283" spans="1:1" ht="27.75" customHeight="1" x14ac:dyDescent="0.2">
      <c r="A6283" s="10"/>
    </row>
    <row r="6284" spans="1:1" ht="27.75" customHeight="1" x14ac:dyDescent="0.2">
      <c r="A6284" s="10"/>
    </row>
    <row r="6285" spans="1:1" ht="27.75" customHeight="1" x14ac:dyDescent="0.2">
      <c r="A6285" s="10"/>
    </row>
    <row r="6286" spans="1:1" ht="27.75" customHeight="1" x14ac:dyDescent="0.2">
      <c r="A6286" s="10"/>
    </row>
    <row r="6287" spans="1:1" ht="27.75" customHeight="1" x14ac:dyDescent="0.2">
      <c r="A6287" s="10"/>
    </row>
    <row r="6288" spans="1:1" ht="27.75" customHeight="1" x14ac:dyDescent="0.2">
      <c r="A6288" s="10"/>
    </row>
    <row r="6289" spans="1:1" ht="27.75" customHeight="1" x14ac:dyDescent="0.2">
      <c r="A6289" s="10"/>
    </row>
    <row r="6290" spans="1:1" ht="27.75" customHeight="1" x14ac:dyDescent="0.2">
      <c r="A6290" s="10"/>
    </row>
    <row r="6291" spans="1:1" ht="27.75" customHeight="1" x14ac:dyDescent="0.2">
      <c r="A6291" s="10"/>
    </row>
    <row r="6292" spans="1:1" ht="27.75" customHeight="1" x14ac:dyDescent="0.2">
      <c r="A6292" s="10"/>
    </row>
    <row r="6293" spans="1:1" ht="27.75" customHeight="1" x14ac:dyDescent="0.2">
      <c r="A6293" s="10"/>
    </row>
    <row r="6294" spans="1:1" ht="27.75" customHeight="1" x14ac:dyDescent="0.2">
      <c r="A6294" s="10"/>
    </row>
    <row r="6295" spans="1:1" ht="27.75" customHeight="1" x14ac:dyDescent="0.2">
      <c r="A6295" s="10"/>
    </row>
    <row r="6296" spans="1:1" ht="27.75" customHeight="1" x14ac:dyDescent="0.2">
      <c r="A6296" s="10"/>
    </row>
    <row r="6297" spans="1:1" ht="27.75" customHeight="1" x14ac:dyDescent="0.2">
      <c r="A6297" s="10"/>
    </row>
    <row r="6298" spans="1:1" ht="27.75" customHeight="1" x14ac:dyDescent="0.2">
      <c r="A6298" s="10"/>
    </row>
    <row r="6299" spans="1:1" ht="27.75" customHeight="1" x14ac:dyDescent="0.2">
      <c r="A6299" s="10"/>
    </row>
    <row r="6300" spans="1:1" ht="27.75" customHeight="1" x14ac:dyDescent="0.2">
      <c r="A6300" s="10"/>
    </row>
    <row r="6301" spans="1:1" ht="27.75" customHeight="1" x14ac:dyDescent="0.2">
      <c r="A6301" s="10"/>
    </row>
    <row r="6302" spans="1:1" ht="27.75" customHeight="1" x14ac:dyDescent="0.2">
      <c r="A6302" s="10"/>
    </row>
    <row r="6303" spans="1:1" ht="27.75" customHeight="1" x14ac:dyDescent="0.2">
      <c r="A6303" s="10"/>
    </row>
    <row r="6304" spans="1:1" ht="27.75" customHeight="1" x14ac:dyDescent="0.2">
      <c r="A6304" s="10"/>
    </row>
    <row r="6305" spans="1:1" ht="27.75" customHeight="1" x14ac:dyDescent="0.2">
      <c r="A6305" s="10"/>
    </row>
    <row r="6306" spans="1:1" ht="27.75" customHeight="1" x14ac:dyDescent="0.2">
      <c r="A6306" s="10"/>
    </row>
    <row r="6307" spans="1:1" ht="27.75" customHeight="1" x14ac:dyDescent="0.2">
      <c r="A6307" s="10"/>
    </row>
    <row r="6308" spans="1:1" ht="27.75" customHeight="1" x14ac:dyDescent="0.2">
      <c r="A6308" s="10"/>
    </row>
    <row r="6309" spans="1:1" ht="27.75" customHeight="1" x14ac:dyDescent="0.2">
      <c r="A6309" s="10"/>
    </row>
    <row r="6310" spans="1:1" ht="27.75" customHeight="1" x14ac:dyDescent="0.2">
      <c r="A6310" s="10"/>
    </row>
    <row r="6311" spans="1:1" ht="27.75" customHeight="1" x14ac:dyDescent="0.2">
      <c r="A6311" s="10"/>
    </row>
    <row r="6312" spans="1:1" ht="27.75" customHeight="1" x14ac:dyDescent="0.2">
      <c r="A6312" s="10"/>
    </row>
    <row r="6313" spans="1:1" ht="27.75" customHeight="1" x14ac:dyDescent="0.2">
      <c r="A6313" s="10"/>
    </row>
    <row r="6314" spans="1:1" ht="27.75" customHeight="1" x14ac:dyDescent="0.2">
      <c r="A6314" s="10"/>
    </row>
    <row r="6315" spans="1:1" ht="27.75" customHeight="1" x14ac:dyDescent="0.2">
      <c r="A6315" s="10"/>
    </row>
    <row r="6316" spans="1:1" ht="27.75" customHeight="1" x14ac:dyDescent="0.2">
      <c r="A6316" s="10"/>
    </row>
    <row r="6317" spans="1:1" ht="27.75" customHeight="1" x14ac:dyDescent="0.2">
      <c r="A6317" s="10"/>
    </row>
    <row r="6318" spans="1:1" ht="27.75" customHeight="1" x14ac:dyDescent="0.2">
      <c r="A6318" s="10"/>
    </row>
    <row r="6319" spans="1:1" ht="27.75" customHeight="1" x14ac:dyDescent="0.2">
      <c r="A6319" s="10"/>
    </row>
    <row r="6320" spans="1:1" ht="27.75" customHeight="1" x14ac:dyDescent="0.2">
      <c r="A6320" s="10"/>
    </row>
    <row r="6321" spans="1:1" ht="27.75" customHeight="1" x14ac:dyDescent="0.2">
      <c r="A6321" s="10"/>
    </row>
    <row r="6322" spans="1:1" ht="27.75" customHeight="1" x14ac:dyDescent="0.2">
      <c r="A6322" s="10"/>
    </row>
    <row r="6323" spans="1:1" ht="27.75" customHeight="1" x14ac:dyDescent="0.2">
      <c r="A6323" s="10"/>
    </row>
    <row r="6324" spans="1:1" ht="27.75" customHeight="1" x14ac:dyDescent="0.2">
      <c r="A6324" s="10"/>
    </row>
    <row r="6325" spans="1:1" ht="27.75" customHeight="1" x14ac:dyDescent="0.2">
      <c r="A6325" s="10"/>
    </row>
    <row r="6326" spans="1:1" ht="27.75" customHeight="1" x14ac:dyDescent="0.2">
      <c r="A6326" s="10"/>
    </row>
    <row r="6327" spans="1:1" ht="27.75" customHeight="1" x14ac:dyDescent="0.2">
      <c r="A6327" s="10"/>
    </row>
    <row r="6328" spans="1:1" ht="27.75" customHeight="1" x14ac:dyDescent="0.2">
      <c r="A6328" s="10"/>
    </row>
    <row r="6329" spans="1:1" ht="27.75" customHeight="1" x14ac:dyDescent="0.2">
      <c r="A6329" s="10"/>
    </row>
    <row r="6330" spans="1:1" ht="27.75" customHeight="1" x14ac:dyDescent="0.2">
      <c r="A6330" s="10"/>
    </row>
    <row r="6331" spans="1:1" ht="27.75" customHeight="1" x14ac:dyDescent="0.2">
      <c r="A6331" s="10"/>
    </row>
    <row r="6332" spans="1:1" ht="27.75" customHeight="1" x14ac:dyDescent="0.2">
      <c r="A6332" s="10"/>
    </row>
    <row r="6333" spans="1:1" ht="27.75" customHeight="1" x14ac:dyDescent="0.2">
      <c r="A6333" s="10"/>
    </row>
    <row r="6334" spans="1:1" ht="27.75" customHeight="1" x14ac:dyDescent="0.2">
      <c r="A6334" s="10"/>
    </row>
    <row r="6335" spans="1:1" ht="27.75" customHeight="1" x14ac:dyDescent="0.2">
      <c r="A6335" s="10"/>
    </row>
    <row r="6336" spans="1:1" ht="27.75" customHeight="1" x14ac:dyDescent="0.2">
      <c r="A6336" s="10"/>
    </row>
    <row r="6337" spans="1:1" ht="27.75" customHeight="1" x14ac:dyDescent="0.2">
      <c r="A6337" s="10"/>
    </row>
    <row r="6338" spans="1:1" ht="27.75" customHeight="1" x14ac:dyDescent="0.2">
      <c r="A6338" s="10"/>
    </row>
    <row r="6339" spans="1:1" ht="27.75" customHeight="1" x14ac:dyDescent="0.2">
      <c r="A6339" s="10"/>
    </row>
    <row r="6340" spans="1:1" ht="27.75" customHeight="1" x14ac:dyDescent="0.2">
      <c r="A6340" s="10"/>
    </row>
    <row r="6341" spans="1:1" ht="27.75" customHeight="1" x14ac:dyDescent="0.2">
      <c r="A6341" s="10"/>
    </row>
    <row r="6342" spans="1:1" ht="27.75" customHeight="1" x14ac:dyDescent="0.2">
      <c r="A6342" s="10"/>
    </row>
    <row r="6343" spans="1:1" ht="27.75" customHeight="1" x14ac:dyDescent="0.2">
      <c r="A6343" s="10"/>
    </row>
    <row r="6344" spans="1:1" ht="27.75" customHeight="1" x14ac:dyDescent="0.2">
      <c r="A6344" s="10"/>
    </row>
    <row r="6345" spans="1:1" ht="27.75" customHeight="1" x14ac:dyDescent="0.2">
      <c r="A6345" s="10"/>
    </row>
    <row r="6346" spans="1:1" ht="27.75" customHeight="1" x14ac:dyDescent="0.2">
      <c r="A6346" s="10"/>
    </row>
    <row r="6347" spans="1:1" ht="27.75" customHeight="1" x14ac:dyDescent="0.2">
      <c r="A6347" s="10"/>
    </row>
    <row r="6348" spans="1:1" ht="27.75" customHeight="1" x14ac:dyDescent="0.2">
      <c r="A6348" s="10"/>
    </row>
    <row r="6349" spans="1:1" ht="27.75" customHeight="1" x14ac:dyDescent="0.2">
      <c r="A6349" s="10"/>
    </row>
    <row r="6350" spans="1:1" ht="27.75" customHeight="1" x14ac:dyDescent="0.2">
      <c r="A6350" s="10"/>
    </row>
    <row r="6351" spans="1:1" ht="27.75" customHeight="1" x14ac:dyDescent="0.2">
      <c r="A6351" s="10"/>
    </row>
    <row r="6352" spans="1:1" ht="27.75" customHeight="1" x14ac:dyDescent="0.2">
      <c r="A6352" s="10"/>
    </row>
    <row r="6353" spans="1:1" ht="27.75" customHeight="1" x14ac:dyDescent="0.2">
      <c r="A6353" s="10"/>
    </row>
    <row r="6354" spans="1:1" ht="27.75" customHeight="1" x14ac:dyDescent="0.2">
      <c r="A6354" s="10"/>
    </row>
    <row r="6355" spans="1:1" ht="27.75" customHeight="1" x14ac:dyDescent="0.2">
      <c r="A6355" s="10"/>
    </row>
    <row r="6356" spans="1:1" ht="27.75" customHeight="1" x14ac:dyDescent="0.2">
      <c r="A6356" s="10"/>
    </row>
    <row r="6357" spans="1:1" ht="27.75" customHeight="1" x14ac:dyDescent="0.2">
      <c r="A6357" s="10"/>
    </row>
    <row r="6358" spans="1:1" ht="27.75" customHeight="1" x14ac:dyDescent="0.2">
      <c r="A6358" s="10"/>
    </row>
    <row r="6359" spans="1:1" ht="27.75" customHeight="1" x14ac:dyDescent="0.2">
      <c r="A6359" s="10"/>
    </row>
    <row r="6360" spans="1:1" ht="27.75" customHeight="1" x14ac:dyDescent="0.2">
      <c r="A6360" s="10"/>
    </row>
    <row r="6361" spans="1:1" ht="27.75" customHeight="1" x14ac:dyDescent="0.2">
      <c r="A6361" s="10"/>
    </row>
    <row r="6362" spans="1:1" ht="27.75" customHeight="1" x14ac:dyDescent="0.2">
      <c r="A6362" s="10"/>
    </row>
    <row r="6363" spans="1:1" ht="27.75" customHeight="1" x14ac:dyDescent="0.2">
      <c r="A6363" s="10"/>
    </row>
    <row r="6364" spans="1:1" ht="27.75" customHeight="1" x14ac:dyDescent="0.2">
      <c r="A6364" s="10"/>
    </row>
    <row r="6365" spans="1:1" ht="27.75" customHeight="1" x14ac:dyDescent="0.2">
      <c r="A6365" s="10"/>
    </row>
    <row r="6366" spans="1:1" ht="27.75" customHeight="1" x14ac:dyDescent="0.2">
      <c r="A6366" s="10"/>
    </row>
    <row r="6367" spans="1:1" ht="27.75" customHeight="1" x14ac:dyDescent="0.2">
      <c r="A6367" s="10"/>
    </row>
    <row r="6368" spans="1:1" ht="27.75" customHeight="1" x14ac:dyDescent="0.2">
      <c r="A6368" s="10"/>
    </row>
    <row r="6369" spans="1:1" ht="27.75" customHeight="1" x14ac:dyDescent="0.2">
      <c r="A6369" s="10"/>
    </row>
    <row r="6370" spans="1:1" ht="27.75" customHeight="1" x14ac:dyDescent="0.2">
      <c r="A6370" s="10"/>
    </row>
    <row r="6371" spans="1:1" ht="27.75" customHeight="1" x14ac:dyDescent="0.2">
      <c r="A6371" s="10"/>
    </row>
    <row r="6372" spans="1:1" ht="27.75" customHeight="1" x14ac:dyDescent="0.2">
      <c r="A6372" s="10"/>
    </row>
    <row r="6373" spans="1:1" ht="27.75" customHeight="1" x14ac:dyDescent="0.2">
      <c r="A6373" s="10"/>
    </row>
    <row r="6374" spans="1:1" ht="27.75" customHeight="1" x14ac:dyDescent="0.2">
      <c r="A6374" s="10"/>
    </row>
    <row r="6375" spans="1:1" ht="27.75" customHeight="1" x14ac:dyDescent="0.2">
      <c r="A6375" s="10"/>
    </row>
    <row r="6376" spans="1:1" ht="27.75" customHeight="1" x14ac:dyDescent="0.2">
      <c r="A6376" s="10"/>
    </row>
    <row r="6377" spans="1:1" ht="27.75" customHeight="1" x14ac:dyDescent="0.2">
      <c r="A6377" s="10"/>
    </row>
    <row r="6378" spans="1:1" ht="27.75" customHeight="1" x14ac:dyDescent="0.2">
      <c r="A6378" s="10"/>
    </row>
    <row r="6379" spans="1:1" ht="27.75" customHeight="1" x14ac:dyDescent="0.2">
      <c r="A6379" s="10"/>
    </row>
    <row r="6380" spans="1:1" ht="27.75" customHeight="1" x14ac:dyDescent="0.2">
      <c r="A6380" s="10"/>
    </row>
    <row r="6381" spans="1:1" ht="27.75" customHeight="1" x14ac:dyDescent="0.2">
      <c r="A6381" s="10"/>
    </row>
    <row r="6382" spans="1:1" ht="27.75" customHeight="1" x14ac:dyDescent="0.2">
      <c r="A6382" s="10"/>
    </row>
    <row r="6383" spans="1:1" ht="27.75" customHeight="1" x14ac:dyDescent="0.2">
      <c r="A6383" s="10"/>
    </row>
    <row r="6384" spans="1:1" ht="27.75" customHeight="1" x14ac:dyDescent="0.2">
      <c r="A6384" s="10"/>
    </row>
    <row r="6385" spans="1:1" ht="27.75" customHeight="1" x14ac:dyDescent="0.2">
      <c r="A6385" s="10"/>
    </row>
    <row r="6386" spans="1:1" ht="27.75" customHeight="1" x14ac:dyDescent="0.2">
      <c r="A6386" s="10"/>
    </row>
    <row r="6387" spans="1:1" ht="27.75" customHeight="1" x14ac:dyDescent="0.2">
      <c r="A6387" s="10"/>
    </row>
    <row r="6388" spans="1:1" ht="27.75" customHeight="1" x14ac:dyDescent="0.2">
      <c r="A6388" s="10"/>
    </row>
    <row r="6389" spans="1:1" ht="27.75" customHeight="1" x14ac:dyDescent="0.2">
      <c r="A6389" s="10"/>
    </row>
    <row r="6390" spans="1:1" ht="27.75" customHeight="1" x14ac:dyDescent="0.2">
      <c r="A6390" s="10"/>
    </row>
    <row r="6391" spans="1:1" ht="27.75" customHeight="1" x14ac:dyDescent="0.2">
      <c r="A6391" s="10"/>
    </row>
    <row r="6392" spans="1:1" ht="27.75" customHeight="1" x14ac:dyDescent="0.2">
      <c r="A6392" s="10"/>
    </row>
    <row r="6393" spans="1:1" ht="27.75" customHeight="1" x14ac:dyDescent="0.2">
      <c r="A6393" s="10"/>
    </row>
    <row r="6394" spans="1:1" ht="27.75" customHeight="1" x14ac:dyDescent="0.2">
      <c r="A6394" s="10"/>
    </row>
    <row r="6395" spans="1:1" ht="27.75" customHeight="1" x14ac:dyDescent="0.2">
      <c r="A6395" s="10"/>
    </row>
    <row r="6396" spans="1:1" ht="27.75" customHeight="1" x14ac:dyDescent="0.2">
      <c r="A6396" s="10"/>
    </row>
    <row r="6397" spans="1:1" ht="27.75" customHeight="1" x14ac:dyDescent="0.2">
      <c r="A6397" s="10"/>
    </row>
    <row r="6398" spans="1:1" ht="27.75" customHeight="1" x14ac:dyDescent="0.2">
      <c r="A6398" s="10"/>
    </row>
    <row r="6399" spans="1:1" ht="27.75" customHeight="1" x14ac:dyDescent="0.2">
      <c r="A6399" s="10"/>
    </row>
    <row r="6400" spans="1:1" ht="27.75" customHeight="1" x14ac:dyDescent="0.2">
      <c r="A6400" s="10"/>
    </row>
    <row r="6401" spans="1:1" ht="27.75" customHeight="1" x14ac:dyDescent="0.2">
      <c r="A6401" s="10"/>
    </row>
    <row r="6402" spans="1:1" ht="27.75" customHeight="1" x14ac:dyDescent="0.2">
      <c r="A6402" s="10"/>
    </row>
    <row r="6403" spans="1:1" ht="27.75" customHeight="1" x14ac:dyDescent="0.2">
      <c r="A6403" s="10"/>
    </row>
    <row r="6404" spans="1:1" ht="27.75" customHeight="1" x14ac:dyDescent="0.2">
      <c r="A6404" s="10"/>
    </row>
    <row r="6405" spans="1:1" ht="27.75" customHeight="1" x14ac:dyDescent="0.2">
      <c r="A6405" s="10"/>
    </row>
    <row r="6406" spans="1:1" ht="27.75" customHeight="1" x14ac:dyDescent="0.2">
      <c r="A6406" s="10"/>
    </row>
    <row r="6407" spans="1:1" ht="27.75" customHeight="1" x14ac:dyDescent="0.2">
      <c r="A6407" s="10"/>
    </row>
    <row r="6408" spans="1:1" ht="27.75" customHeight="1" x14ac:dyDescent="0.2">
      <c r="A6408" s="10"/>
    </row>
    <row r="6409" spans="1:1" ht="27.75" customHeight="1" x14ac:dyDescent="0.2">
      <c r="A6409" s="10"/>
    </row>
    <row r="6410" spans="1:1" ht="27.75" customHeight="1" x14ac:dyDescent="0.2">
      <c r="A6410" s="10"/>
    </row>
    <row r="6411" spans="1:1" ht="27.75" customHeight="1" x14ac:dyDescent="0.2">
      <c r="A6411" s="10"/>
    </row>
    <row r="6412" spans="1:1" ht="27.75" customHeight="1" x14ac:dyDescent="0.2">
      <c r="A6412" s="10"/>
    </row>
    <row r="6413" spans="1:1" ht="27.75" customHeight="1" x14ac:dyDescent="0.2">
      <c r="A6413" s="10"/>
    </row>
    <row r="6414" spans="1:1" ht="27.75" customHeight="1" x14ac:dyDescent="0.2">
      <c r="A6414" s="10"/>
    </row>
    <row r="6415" spans="1:1" ht="27.75" customHeight="1" x14ac:dyDescent="0.2">
      <c r="A6415" s="10"/>
    </row>
    <row r="6416" spans="1:1" ht="27.75" customHeight="1" x14ac:dyDescent="0.2">
      <c r="A6416" s="10"/>
    </row>
    <row r="6417" spans="1:1" ht="27.75" customHeight="1" x14ac:dyDescent="0.2">
      <c r="A6417" s="10"/>
    </row>
    <row r="6418" spans="1:1" ht="27.75" customHeight="1" x14ac:dyDescent="0.2">
      <c r="A6418" s="10"/>
    </row>
    <row r="6419" spans="1:1" ht="27.75" customHeight="1" x14ac:dyDescent="0.2">
      <c r="A6419" s="10"/>
    </row>
    <row r="6420" spans="1:1" ht="27.75" customHeight="1" x14ac:dyDescent="0.2">
      <c r="A6420" s="10"/>
    </row>
    <row r="6421" spans="1:1" ht="27.75" customHeight="1" x14ac:dyDescent="0.2">
      <c r="A6421" s="10"/>
    </row>
    <row r="6422" spans="1:1" ht="27.75" customHeight="1" x14ac:dyDescent="0.2">
      <c r="A6422" s="10"/>
    </row>
    <row r="6423" spans="1:1" ht="27.75" customHeight="1" x14ac:dyDescent="0.2">
      <c r="A6423" s="10"/>
    </row>
    <row r="6424" spans="1:1" ht="27.75" customHeight="1" x14ac:dyDescent="0.2">
      <c r="A6424" s="10"/>
    </row>
    <row r="6425" spans="1:1" ht="27.75" customHeight="1" x14ac:dyDescent="0.2">
      <c r="A6425" s="10"/>
    </row>
    <row r="6426" spans="1:1" ht="27.75" customHeight="1" x14ac:dyDescent="0.2">
      <c r="A6426" s="10"/>
    </row>
    <row r="6427" spans="1:1" ht="27.75" customHeight="1" x14ac:dyDescent="0.2">
      <c r="A6427" s="10"/>
    </row>
    <row r="6428" spans="1:1" ht="27.75" customHeight="1" x14ac:dyDescent="0.2">
      <c r="A6428" s="10"/>
    </row>
    <row r="6429" spans="1:1" ht="27.75" customHeight="1" x14ac:dyDescent="0.2">
      <c r="A6429" s="10"/>
    </row>
    <row r="6430" spans="1:1" ht="27.75" customHeight="1" x14ac:dyDescent="0.2">
      <c r="A6430" s="10"/>
    </row>
    <row r="6431" spans="1:1" ht="27.75" customHeight="1" x14ac:dyDescent="0.2">
      <c r="A6431" s="10"/>
    </row>
    <row r="6432" spans="1:1" ht="27.75" customHeight="1" x14ac:dyDescent="0.2">
      <c r="A6432" s="10"/>
    </row>
    <row r="6433" spans="1:1" ht="27.75" customHeight="1" x14ac:dyDescent="0.2">
      <c r="A6433" s="10"/>
    </row>
    <row r="6434" spans="1:1" ht="27.75" customHeight="1" x14ac:dyDescent="0.2">
      <c r="A6434" s="10"/>
    </row>
    <row r="6435" spans="1:1" ht="27.75" customHeight="1" x14ac:dyDescent="0.2">
      <c r="A6435" s="10"/>
    </row>
    <row r="6436" spans="1:1" ht="27.75" customHeight="1" x14ac:dyDescent="0.2">
      <c r="A6436" s="10"/>
    </row>
    <row r="6437" spans="1:1" ht="27.75" customHeight="1" x14ac:dyDescent="0.2">
      <c r="A6437" s="10"/>
    </row>
    <row r="6438" spans="1:1" ht="27.75" customHeight="1" x14ac:dyDescent="0.2">
      <c r="A6438" s="10"/>
    </row>
    <row r="6439" spans="1:1" ht="27.75" customHeight="1" x14ac:dyDescent="0.2">
      <c r="A6439" s="10"/>
    </row>
    <row r="6440" spans="1:1" ht="27.75" customHeight="1" x14ac:dyDescent="0.2">
      <c r="A6440" s="10"/>
    </row>
    <row r="6441" spans="1:1" ht="27.75" customHeight="1" x14ac:dyDescent="0.2">
      <c r="A6441" s="10"/>
    </row>
    <row r="6442" spans="1:1" ht="27.75" customHeight="1" x14ac:dyDescent="0.2">
      <c r="A6442" s="10"/>
    </row>
    <row r="6443" spans="1:1" ht="27.75" customHeight="1" x14ac:dyDescent="0.2">
      <c r="A6443" s="10"/>
    </row>
    <row r="6444" spans="1:1" ht="27.75" customHeight="1" x14ac:dyDescent="0.2">
      <c r="A6444" s="10"/>
    </row>
    <row r="6445" spans="1:1" ht="27.75" customHeight="1" x14ac:dyDescent="0.2">
      <c r="A6445" s="10"/>
    </row>
    <row r="6446" spans="1:1" ht="27.75" customHeight="1" x14ac:dyDescent="0.2">
      <c r="A6446" s="10"/>
    </row>
    <row r="6447" spans="1:1" ht="27.75" customHeight="1" x14ac:dyDescent="0.2">
      <c r="A6447" s="10"/>
    </row>
    <row r="6448" spans="1:1" ht="27.75" customHeight="1" x14ac:dyDescent="0.2">
      <c r="A6448" s="10"/>
    </row>
    <row r="6449" spans="1:1" ht="27.75" customHeight="1" x14ac:dyDescent="0.2">
      <c r="A6449" s="10"/>
    </row>
    <row r="6450" spans="1:1" ht="27.75" customHeight="1" x14ac:dyDescent="0.2">
      <c r="A6450" s="10"/>
    </row>
    <row r="6451" spans="1:1" ht="27.75" customHeight="1" x14ac:dyDescent="0.2">
      <c r="A6451" s="10"/>
    </row>
    <row r="6452" spans="1:1" ht="27.75" customHeight="1" x14ac:dyDescent="0.2">
      <c r="A6452" s="10"/>
    </row>
    <row r="6453" spans="1:1" ht="27.75" customHeight="1" x14ac:dyDescent="0.2">
      <c r="A6453" s="10"/>
    </row>
    <row r="6454" spans="1:1" ht="27.75" customHeight="1" x14ac:dyDescent="0.2">
      <c r="A6454" s="10"/>
    </row>
    <row r="6455" spans="1:1" ht="27.75" customHeight="1" x14ac:dyDescent="0.2">
      <c r="A6455" s="10"/>
    </row>
    <row r="6456" spans="1:1" ht="27.75" customHeight="1" x14ac:dyDescent="0.2">
      <c r="A6456" s="10"/>
    </row>
    <row r="6457" spans="1:1" ht="27.75" customHeight="1" x14ac:dyDescent="0.2">
      <c r="A6457" s="10"/>
    </row>
    <row r="6458" spans="1:1" ht="27.75" customHeight="1" x14ac:dyDescent="0.2">
      <c r="A6458" s="10"/>
    </row>
    <row r="6459" spans="1:1" ht="27.75" customHeight="1" x14ac:dyDescent="0.2">
      <c r="A6459" s="10"/>
    </row>
    <row r="6460" spans="1:1" ht="27.75" customHeight="1" x14ac:dyDescent="0.2">
      <c r="A6460" s="10"/>
    </row>
    <row r="6461" spans="1:1" ht="27.75" customHeight="1" x14ac:dyDescent="0.2">
      <c r="A6461" s="10"/>
    </row>
    <row r="6462" spans="1:1" ht="27.75" customHeight="1" x14ac:dyDescent="0.2">
      <c r="A6462" s="10"/>
    </row>
    <row r="6463" spans="1:1" ht="27.75" customHeight="1" x14ac:dyDescent="0.2">
      <c r="A6463" s="10"/>
    </row>
    <row r="6464" spans="1:1" ht="27.75" customHeight="1" x14ac:dyDescent="0.2">
      <c r="A6464" s="10"/>
    </row>
    <row r="6465" spans="1:1" ht="27.75" customHeight="1" x14ac:dyDescent="0.2">
      <c r="A6465" s="10"/>
    </row>
    <row r="6466" spans="1:1" ht="27.75" customHeight="1" x14ac:dyDescent="0.2">
      <c r="A6466" s="10"/>
    </row>
    <row r="6467" spans="1:1" ht="27.75" customHeight="1" x14ac:dyDescent="0.2">
      <c r="A6467" s="10"/>
    </row>
    <row r="6468" spans="1:1" ht="27.75" customHeight="1" x14ac:dyDescent="0.2">
      <c r="A6468" s="10"/>
    </row>
    <row r="6469" spans="1:1" ht="27.75" customHeight="1" x14ac:dyDescent="0.2">
      <c r="A6469" s="10"/>
    </row>
    <row r="6470" spans="1:1" ht="27.75" customHeight="1" x14ac:dyDescent="0.2">
      <c r="A6470" s="10"/>
    </row>
    <row r="6471" spans="1:1" ht="27.75" customHeight="1" x14ac:dyDescent="0.2">
      <c r="A6471" s="10"/>
    </row>
    <row r="6472" spans="1:1" ht="27.75" customHeight="1" x14ac:dyDescent="0.2">
      <c r="A6472" s="10"/>
    </row>
    <row r="6473" spans="1:1" ht="27.75" customHeight="1" x14ac:dyDescent="0.2">
      <c r="A6473" s="10"/>
    </row>
    <row r="6474" spans="1:1" ht="27.75" customHeight="1" x14ac:dyDescent="0.2">
      <c r="A6474" s="10"/>
    </row>
    <row r="6475" spans="1:1" ht="27.75" customHeight="1" x14ac:dyDescent="0.2">
      <c r="A6475" s="10"/>
    </row>
    <row r="6476" spans="1:1" ht="27.75" customHeight="1" x14ac:dyDescent="0.2">
      <c r="A6476" s="10"/>
    </row>
    <row r="6477" spans="1:1" ht="27.75" customHeight="1" x14ac:dyDescent="0.2">
      <c r="A6477" s="10"/>
    </row>
    <row r="6478" spans="1:1" ht="27.75" customHeight="1" x14ac:dyDescent="0.2">
      <c r="A6478" s="10"/>
    </row>
    <row r="6479" spans="1:1" ht="27.75" customHeight="1" x14ac:dyDescent="0.2">
      <c r="A6479" s="10"/>
    </row>
    <row r="6480" spans="1:1" ht="27.75" customHeight="1" x14ac:dyDescent="0.2">
      <c r="A6480" s="10"/>
    </row>
    <row r="6481" spans="1:1" ht="27.75" customHeight="1" x14ac:dyDescent="0.2">
      <c r="A6481" s="10"/>
    </row>
    <row r="6482" spans="1:1" ht="27.75" customHeight="1" x14ac:dyDescent="0.2">
      <c r="A6482" s="10"/>
    </row>
    <row r="6483" spans="1:1" ht="27.75" customHeight="1" x14ac:dyDescent="0.2">
      <c r="A6483" s="10"/>
    </row>
    <row r="6484" spans="1:1" ht="27.75" customHeight="1" x14ac:dyDescent="0.2">
      <c r="A6484" s="10"/>
    </row>
    <row r="6485" spans="1:1" ht="27.75" customHeight="1" x14ac:dyDescent="0.2">
      <c r="A6485" s="10"/>
    </row>
    <row r="6486" spans="1:1" ht="27.75" customHeight="1" x14ac:dyDescent="0.2">
      <c r="A6486" s="10"/>
    </row>
    <row r="6487" spans="1:1" ht="27.75" customHeight="1" x14ac:dyDescent="0.2">
      <c r="A6487" s="10"/>
    </row>
    <row r="6488" spans="1:1" ht="27.75" customHeight="1" x14ac:dyDescent="0.2">
      <c r="A6488" s="10"/>
    </row>
    <row r="6489" spans="1:1" ht="27.75" customHeight="1" x14ac:dyDescent="0.2">
      <c r="A6489" s="10"/>
    </row>
    <row r="6490" spans="1:1" ht="27.75" customHeight="1" x14ac:dyDescent="0.2">
      <c r="A6490" s="10"/>
    </row>
    <row r="6491" spans="1:1" ht="27.75" customHeight="1" x14ac:dyDescent="0.2">
      <c r="A6491" s="10"/>
    </row>
    <row r="6492" spans="1:1" ht="27.75" customHeight="1" x14ac:dyDescent="0.2">
      <c r="A6492" s="10"/>
    </row>
    <row r="6493" spans="1:1" ht="27.75" customHeight="1" x14ac:dyDescent="0.2">
      <c r="A6493" s="10"/>
    </row>
    <row r="6494" spans="1:1" ht="27.75" customHeight="1" x14ac:dyDescent="0.2">
      <c r="A6494" s="10"/>
    </row>
    <row r="6495" spans="1:1" ht="27.75" customHeight="1" x14ac:dyDescent="0.2">
      <c r="A6495" s="10"/>
    </row>
    <row r="6496" spans="1:1" ht="27.75" customHeight="1" x14ac:dyDescent="0.2">
      <c r="A6496" s="10"/>
    </row>
    <row r="6497" spans="1:1" ht="27.75" customHeight="1" x14ac:dyDescent="0.2">
      <c r="A6497" s="10"/>
    </row>
    <row r="6498" spans="1:1" ht="27.75" customHeight="1" x14ac:dyDescent="0.2">
      <c r="A6498" s="10"/>
    </row>
    <row r="6499" spans="1:1" ht="27.75" customHeight="1" x14ac:dyDescent="0.2">
      <c r="A6499" s="10"/>
    </row>
    <row r="6500" spans="1:1" ht="27.75" customHeight="1" x14ac:dyDescent="0.2">
      <c r="A6500" s="10"/>
    </row>
    <row r="6501" spans="1:1" ht="27.75" customHeight="1" x14ac:dyDescent="0.2">
      <c r="A6501" s="10"/>
    </row>
    <row r="6502" spans="1:1" ht="27.75" customHeight="1" x14ac:dyDescent="0.2">
      <c r="A6502" s="10"/>
    </row>
    <row r="6503" spans="1:1" ht="27.75" customHeight="1" x14ac:dyDescent="0.2">
      <c r="A6503" s="10"/>
    </row>
    <row r="6504" spans="1:1" ht="27.75" customHeight="1" x14ac:dyDescent="0.2">
      <c r="A6504" s="10"/>
    </row>
    <row r="6505" spans="1:1" ht="27.75" customHeight="1" x14ac:dyDescent="0.2">
      <c r="A6505" s="10"/>
    </row>
    <row r="6506" spans="1:1" ht="27.75" customHeight="1" x14ac:dyDescent="0.2">
      <c r="A6506" s="10"/>
    </row>
    <row r="6507" spans="1:1" ht="27.75" customHeight="1" x14ac:dyDescent="0.2">
      <c r="A6507" s="10"/>
    </row>
    <row r="6508" spans="1:1" ht="27.75" customHeight="1" x14ac:dyDescent="0.2">
      <c r="A6508" s="10"/>
    </row>
    <row r="6509" spans="1:1" ht="27.75" customHeight="1" x14ac:dyDescent="0.2">
      <c r="A6509" s="10"/>
    </row>
    <row r="6510" spans="1:1" ht="27.75" customHeight="1" x14ac:dyDescent="0.2">
      <c r="A6510" s="10"/>
    </row>
    <row r="6511" spans="1:1" ht="27.75" customHeight="1" x14ac:dyDescent="0.2">
      <c r="A6511" s="10"/>
    </row>
    <row r="6512" spans="1:1" ht="27.75" customHeight="1" x14ac:dyDescent="0.2">
      <c r="A6512" s="10"/>
    </row>
    <row r="6513" spans="1:1" ht="27.75" customHeight="1" x14ac:dyDescent="0.2">
      <c r="A6513" s="10"/>
    </row>
    <row r="6514" spans="1:1" ht="27.75" customHeight="1" x14ac:dyDescent="0.2">
      <c r="A6514" s="10"/>
    </row>
    <row r="6515" spans="1:1" ht="27.75" customHeight="1" x14ac:dyDescent="0.2">
      <c r="A6515" s="10"/>
    </row>
    <row r="6516" spans="1:1" ht="27.75" customHeight="1" x14ac:dyDescent="0.2">
      <c r="A6516" s="10"/>
    </row>
    <row r="6517" spans="1:1" ht="27.75" customHeight="1" x14ac:dyDescent="0.2">
      <c r="A6517" s="10"/>
    </row>
    <row r="6518" spans="1:1" ht="27.75" customHeight="1" x14ac:dyDescent="0.2">
      <c r="A6518" s="10"/>
    </row>
    <row r="6519" spans="1:1" ht="27.75" customHeight="1" x14ac:dyDescent="0.2">
      <c r="A6519" s="10"/>
    </row>
    <row r="6520" spans="1:1" ht="27.75" customHeight="1" x14ac:dyDescent="0.2">
      <c r="A6520" s="10"/>
    </row>
    <row r="6521" spans="1:1" ht="27.75" customHeight="1" x14ac:dyDescent="0.2">
      <c r="A6521" s="10"/>
    </row>
    <row r="6522" spans="1:1" ht="27.75" customHeight="1" x14ac:dyDescent="0.2">
      <c r="A6522" s="10"/>
    </row>
    <row r="6523" spans="1:1" ht="27.75" customHeight="1" x14ac:dyDescent="0.2">
      <c r="A6523" s="10"/>
    </row>
    <row r="6524" spans="1:1" ht="27.75" customHeight="1" x14ac:dyDescent="0.2">
      <c r="A6524" s="10"/>
    </row>
    <row r="6525" spans="1:1" ht="27.75" customHeight="1" x14ac:dyDescent="0.2">
      <c r="A6525" s="10"/>
    </row>
    <row r="6526" spans="1:1" ht="27.75" customHeight="1" x14ac:dyDescent="0.2">
      <c r="A6526" s="10"/>
    </row>
    <row r="6527" spans="1:1" ht="27.75" customHeight="1" x14ac:dyDescent="0.2">
      <c r="A6527" s="10"/>
    </row>
    <row r="6528" spans="1:1" ht="27.75" customHeight="1" x14ac:dyDescent="0.2">
      <c r="A6528" s="10"/>
    </row>
    <row r="6529" spans="1:1" ht="27.75" customHeight="1" x14ac:dyDescent="0.2">
      <c r="A6529" s="10"/>
    </row>
    <row r="6530" spans="1:1" ht="27.75" customHeight="1" x14ac:dyDescent="0.2">
      <c r="A6530" s="10"/>
    </row>
    <row r="6531" spans="1:1" ht="27.75" customHeight="1" x14ac:dyDescent="0.2">
      <c r="A6531" s="10"/>
    </row>
    <row r="6532" spans="1:1" ht="27.75" customHeight="1" x14ac:dyDescent="0.2">
      <c r="A6532" s="10"/>
    </row>
    <row r="6533" spans="1:1" ht="27.75" customHeight="1" x14ac:dyDescent="0.2">
      <c r="A6533" s="10"/>
    </row>
    <row r="6534" spans="1:1" ht="27.75" customHeight="1" x14ac:dyDescent="0.2">
      <c r="A6534" s="10"/>
    </row>
    <row r="6535" spans="1:1" ht="27.75" customHeight="1" x14ac:dyDescent="0.2">
      <c r="A6535" s="10"/>
    </row>
    <row r="6536" spans="1:1" ht="27.75" customHeight="1" x14ac:dyDescent="0.2">
      <c r="A6536" s="10"/>
    </row>
    <row r="6537" spans="1:1" ht="27.75" customHeight="1" x14ac:dyDescent="0.2">
      <c r="A6537" s="10"/>
    </row>
    <row r="6538" spans="1:1" ht="27.75" customHeight="1" x14ac:dyDescent="0.2">
      <c r="A6538" s="10"/>
    </row>
    <row r="6539" spans="1:1" ht="27.75" customHeight="1" x14ac:dyDescent="0.2">
      <c r="A6539" s="10"/>
    </row>
    <row r="6540" spans="1:1" ht="27.75" customHeight="1" x14ac:dyDescent="0.2">
      <c r="A6540" s="10"/>
    </row>
    <row r="6541" spans="1:1" ht="27.75" customHeight="1" x14ac:dyDescent="0.2">
      <c r="A6541" s="10"/>
    </row>
    <row r="6542" spans="1:1" ht="27.75" customHeight="1" x14ac:dyDescent="0.2">
      <c r="A6542" s="10"/>
    </row>
    <row r="6543" spans="1:1" ht="27.75" customHeight="1" x14ac:dyDescent="0.2">
      <c r="A6543" s="10"/>
    </row>
    <row r="6544" spans="1:1" ht="27.75" customHeight="1" x14ac:dyDescent="0.2">
      <c r="A6544" s="10"/>
    </row>
    <row r="6545" spans="1:1" ht="27.75" customHeight="1" x14ac:dyDescent="0.2">
      <c r="A6545" s="10"/>
    </row>
    <row r="6546" spans="1:1" ht="27.75" customHeight="1" x14ac:dyDescent="0.2">
      <c r="A6546" s="10"/>
    </row>
    <row r="6547" spans="1:1" ht="27.75" customHeight="1" x14ac:dyDescent="0.2">
      <c r="A6547" s="10"/>
    </row>
    <row r="6548" spans="1:1" ht="27.75" customHeight="1" x14ac:dyDescent="0.2">
      <c r="A6548" s="10"/>
    </row>
    <row r="6549" spans="1:1" ht="27.75" customHeight="1" x14ac:dyDescent="0.2">
      <c r="A6549" s="10"/>
    </row>
    <row r="6550" spans="1:1" ht="27.75" customHeight="1" x14ac:dyDescent="0.2">
      <c r="A6550" s="10"/>
    </row>
    <row r="6551" spans="1:1" ht="27.75" customHeight="1" x14ac:dyDescent="0.2">
      <c r="A6551" s="10"/>
    </row>
    <row r="6552" spans="1:1" ht="27.75" customHeight="1" x14ac:dyDescent="0.2">
      <c r="A6552" s="10"/>
    </row>
    <row r="6553" spans="1:1" ht="27.75" customHeight="1" x14ac:dyDescent="0.2">
      <c r="A6553" s="10"/>
    </row>
    <row r="6554" spans="1:1" ht="27.75" customHeight="1" x14ac:dyDescent="0.2">
      <c r="A6554" s="10"/>
    </row>
    <row r="6555" spans="1:1" ht="27.75" customHeight="1" x14ac:dyDescent="0.2">
      <c r="A6555" s="10"/>
    </row>
    <row r="6556" spans="1:1" ht="27.75" customHeight="1" x14ac:dyDescent="0.2">
      <c r="A6556" s="10"/>
    </row>
    <row r="6557" spans="1:1" ht="27.75" customHeight="1" x14ac:dyDescent="0.2">
      <c r="A6557" s="10"/>
    </row>
    <row r="6558" spans="1:1" ht="27.75" customHeight="1" x14ac:dyDescent="0.2">
      <c r="A6558" s="10"/>
    </row>
    <row r="6559" spans="1:1" ht="27.75" customHeight="1" x14ac:dyDescent="0.2">
      <c r="A6559" s="10"/>
    </row>
    <row r="6560" spans="1:1" ht="27.75" customHeight="1" x14ac:dyDescent="0.2">
      <c r="A6560" s="10"/>
    </row>
    <row r="6561" spans="1:1" ht="27.75" customHeight="1" x14ac:dyDescent="0.2">
      <c r="A6561" s="10"/>
    </row>
    <row r="6562" spans="1:1" ht="27.75" customHeight="1" x14ac:dyDescent="0.2">
      <c r="A6562" s="10"/>
    </row>
    <row r="6563" spans="1:1" ht="27.75" customHeight="1" x14ac:dyDescent="0.2">
      <c r="A6563" s="10"/>
    </row>
    <row r="6564" spans="1:1" ht="27.75" customHeight="1" x14ac:dyDescent="0.2">
      <c r="A6564" s="10"/>
    </row>
    <row r="6565" spans="1:1" ht="27.75" customHeight="1" x14ac:dyDescent="0.2">
      <c r="A6565" s="10"/>
    </row>
    <row r="6566" spans="1:1" ht="27.75" customHeight="1" x14ac:dyDescent="0.2">
      <c r="A6566" s="10"/>
    </row>
    <row r="6567" spans="1:1" ht="27.75" customHeight="1" x14ac:dyDescent="0.2">
      <c r="A6567" s="10"/>
    </row>
    <row r="6568" spans="1:1" ht="27.75" customHeight="1" x14ac:dyDescent="0.2">
      <c r="A6568" s="10"/>
    </row>
    <row r="6569" spans="1:1" ht="27.75" customHeight="1" x14ac:dyDescent="0.2">
      <c r="A6569" s="10"/>
    </row>
    <row r="6570" spans="1:1" ht="27.75" customHeight="1" x14ac:dyDescent="0.2">
      <c r="A6570" s="10"/>
    </row>
    <row r="6571" spans="1:1" ht="27.75" customHeight="1" x14ac:dyDescent="0.2">
      <c r="A6571" s="10"/>
    </row>
    <row r="6572" spans="1:1" ht="27.75" customHeight="1" x14ac:dyDescent="0.2">
      <c r="A6572" s="10"/>
    </row>
    <row r="6573" spans="1:1" ht="27.75" customHeight="1" x14ac:dyDescent="0.2">
      <c r="A6573" s="10"/>
    </row>
    <row r="6574" spans="1:1" ht="27.75" customHeight="1" x14ac:dyDescent="0.2">
      <c r="A6574" s="10"/>
    </row>
    <row r="6575" spans="1:1" ht="27.75" customHeight="1" x14ac:dyDescent="0.2">
      <c r="A6575" s="10"/>
    </row>
    <row r="6576" spans="1:1" ht="27.75" customHeight="1" x14ac:dyDescent="0.2">
      <c r="A6576" s="10"/>
    </row>
    <row r="6577" spans="1:1" ht="27.75" customHeight="1" x14ac:dyDescent="0.2">
      <c r="A6577" s="10"/>
    </row>
    <row r="6578" spans="1:1" ht="27.75" customHeight="1" x14ac:dyDescent="0.2">
      <c r="A6578" s="10"/>
    </row>
    <row r="6579" spans="1:1" ht="27.75" customHeight="1" x14ac:dyDescent="0.2">
      <c r="A6579" s="10"/>
    </row>
    <row r="6580" spans="1:1" ht="27.75" customHeight="1" x14ac:dyDescent="0.2">
      <c r="A6580" s="10"/>
    </row>
    <row r="6581" spans="1:1" ht="27.75" customHeight="1" x14ac:dyDescent="0.2">
      <c r="A6581" s="10"/>
    </row>
    <row r="6582" spans="1:1" ht="27.75" customHeight="1" x14ac:dyDescent="0.2">
      <c r="A6582" s="10"/>
    </row>
    <row r="6583" spans="1:1" ht="27.75" customHeight="1" x14ac:dyDescent="0.2">
      <c r="A6583" s="10"/>
    </row>
    <row r="6584" spans="1:1" ht="27.75" customHeight="1" x14ac:dyDescent="0.2">
      <c r="A6584" s="10"/>
    </row>
    <row r="6585" spans="1:1" ht="27.75" customHeight="1" x14ac:dyDescent="0.2">
      <c r="A6585" s="10"/>
    </row>
    <row r="6586" spans="1:1" ht="27.75" customHeight="1" x14ac:dyDescent="0.2">
      <c r="A6586" s="10"/>
    </row>
    <row r="6587" spans="1:1" ht="27.75" customHeight="1" x14ac:dyDescent="0.2">
      <c r="A6587" s="10"/>
    </row>
    <row r="6588" spans="1:1" ht="27.75" customHeight="1" x14ac:dyDescent="0.2">
      <c r="A6588" s="10"/>
    </row>
    <row r="6589" spans="1:1" ht="27.75" customHeight="1" x14ac:dyDescent="0.2">
      <c r="A6589" s="10"/>
    </row>
    <row r="6590" spans="1:1" ht="27.75" customHeight="1" x14ac:dyDescent="0.2">
      <c r="A6590" s="10"/>
    </row>
    <row r="6591" spans="1:1" ht="27.75" customHeight="1" x14ac:dyDescent="0.2">
      <c r="A6591" s="10"/>
    </row>
    <row r="6592" spans="1:1" ht="27.75" customHeight="1" x14ac:dyDescent="0.2">
      <c r="A6592" s="10"/>
    </row>
    <row r="6593" spans="1:1" ht="27.75" customHeight="1" x14ac:dyDescent="0.2">
      <c r="A6593" s="10"/>
    </row>
    <row r="6594" spans="1:1" ht="27.75" customHeight="1" x14ac:dyDescent="0.2">
      <c r="A6594" s="10"/>
    </row>
    <row r="6595" spans="1:1" ht="27.75" customHeight="1" x14ac:dyDescent="0.2">
      <c r="A6595" s="10"/>
    </row>
    <row r="6596" spans="1:1" ht="27.75" customHeight="1" x14ac:dyDescent="0.2">
      <c r="A6596" s="10"/>
    </row>
    <row r="6597" spans="1:1" ht="27.75" customHeight="1" x14ac:dyDescent="0.2">
      <c r="A6597" s="10"/>
    </row>
    <row r="6598" spans="1:1" ht="27.75" customHeight="1" x14ac:dyDescent="0.2">
      <c r="A6598" s="10"/>
    </row>
    <row r="6599" spans="1:1" ht="27.75" customHeight="1" x14ac:dyDescent="0.2">
      <c r="A6599" s="10"/>
    </row>
    <row r="6600" spans="1:1" ht="27.75" customHeight="1" x14ac:dyDescent="0.2">
      <c r="A6600" s="10"/>
    </row>
    <row r="6601" spans="1:1" ht="27.75" customHeight="1" x14ac:dyDescent="0.2">
      <c r="A6601" s="10"/>
    </row>
    <row r="6602" spans="1:1" ht="27.75" customHeight="1" x14ac:dyDescent="0.2">
      <c r="A6602" s="10"/>
    </row>
    <row r="6603" spans="1:1" ht="27.75" customHeight="1" x14ac:dyDescent="0.2">
      <c r="A6603" s="10"/>
    </row>
    <row r="6604" spans="1:1" ht="27.75" customHeight="1" x14ac:dyDescent="0.2">
      <c r="A6604" s="10"/>
    </row>
    <row r="6605" spans="1:1" ht="27.75" customHeight="1" x14ac:dyDescent="0.2">
      <c r="A6605" s="10"/>
    </row>
    <row r="6606" spans="1:1" ht="27.75" customHeight="1" x14ac:dyDescent="0.2">
      <c r="A6606" s="10"/>
    </row>
    <row r="6607" spans="1:1" ht="27.75" customHeight="1" x14ac:dyDescent="0.2">
      <c r="A6607" s="10"/>
    </row>
    <row r="6608" spans="1:1" ht="27.75" customHeight="1" x14ac:dyDescent="0.2">
      <c r="A6608" s="10"/>
    </row>
    <row r="6609" spans="1:1" ht="27.75" customHeight="1" x14ac:dyDescent="0.2">
      <c r="A6609" s="10"/>
    </row>
    <row r="6610" spans="1:1" ht="27.75" customHeight="1" x14ac:dyDescent="0.2">
      <c r="A6610" s="10"/>
    </row>
    <row r="6611" spans="1:1" ht="27.75" customHeight="1" x14ac:dyDescent="0.2">
      <c r="A6611" s="10"/>
    </row>
    <row r="6612" spans="1:1" ht="27.75" customHeight="1" x14ac:dyDescent="0.2">
      <c r="A6612" s="10"/>
    </row>
    <row r="6613" spans="1:1" ht="27.75" customHeight="1" x14ac:dyDescent="0.2">
      <c r="A6613" s="10"/>
    </row>
    <row r="6614" spans="1:1" ht="27.75" customHeight="1" x14ac:dyDescent="0.2">
      <c r="A6614" s="10"/>
    </row>
    <row r="6615" spans="1:1" ht="27.75" customHeight="1" x14ac:dyDescent="0.2">
      <c r="A6615" s="10"/>
    </row>
    <row r="6616" spans="1:1" ht="27.75" customHeight="1" x14ac:dyDescent="0.2">
      <c r="A6616" s="10"/>
    </row>
    <row r="6617" spans="1:1" ht="27.75" customHeight="1" x14ac:dyDescent="0.2">
      <c r="A6617" s="10"/>
    </row>
    <row r="6618" spans="1:1" ht="27.75" customHeight="1" x14ac:dyDescent="0.2">
      <c r="A6618" s="10"/>
    </row>
    <row r="6619" spans="1:1" ht="27.75" customHeight="1" x14ac:dyDescent="0.2">
      <c r="A6619" s="10"/>
    </row>
    <row r="6620" spans="1:1" ht="27.75" customHeight="1" x14ac:dyDescent="0.2">
      <c r="A6620" s="10"/>
    </row>
    <row r="6621" spans="1:1" ht="27.75" customHeight="1" x14ac:dyDescent="0.2">
      <c r="A6621" s="10"/>
    </row>
    <row r="6622" spans="1:1" ht="27.75" customHeight="1" x14ac:dyDescent="0.2">
      <c r="A6622" s="10"/>
    </row>
    <row r="6623" spans="1:1" ht="27.75" customHeight="1" x14ac:dyDescent="0.2">
      <c r="A6623" s="10"/>
    </row>
    <row r="6624" spans="1:1" ht="27.75" customHeight="1" x14ac:dyDescent="0.2">
      <c r="A6624" s="10"/>
    </row>
    <row r="6625" spans="1:1" ht="27.75" customHeight="1" x14ac:dyDescent="0.2">
      <c r="A6625" s="10"/>
    </row>
    <row r="6626" spans="1:1" ht="27.75" customHeight="1" x14ac:dyDescent="0.2">
      <c r="A6626" s="10"/>
    </row>
    <row r="6627" spans="1:1" ht="27.75" customHeight="1" x14ac:dyDescent="0.2">
      <c r="A6627" s="10"/>
    </row>
    <row r="6628" spans="1:1" ht="27.75" customHeight="1" x14ac:dyDescent="0.2">
      <c r="A6628" s="10"/>
    </row>
    <row r="6629" spans="1:1" ht="27.75" customHeight="1" x14ac:dyDescent="0.2">
      <c r="A6629" s="10"/>
    </row>
    <row r="6630" spans="1:1" ht="27.75" customHeight="1" x14ac:dyDescent="0.2">
      <c r="A6630" s="10"/>
    </row>
    <row r="6631" spans="1:1" ht="27.75" customHeight="1" x14ac:dyDescent="0.2">
      <c r="A6631" s="10"/>
    </row>
    <row r="6632" spans="1:1" ht="27.75" customHeight="1" x14ac:dyDescent="0.2">
      <c r="A6632" s="10"/>
    </row>
    <row r="6633" spans="1:1" ht="27.75" customHeight="1" x14ac:dyDescent="0.2">
      <c r="A6633" s="10"/>
    </row>
    <row r="6634" spans="1:1" ht="27.75" customHeight="1" x14ac:dyDescent="0.2">
      <c r="A6634" s="10"/>
    </row>
    <row r="6635" spans="1:1" ht="27.75" customHeight="1" x14ac:dyDescent="0.2">
      <c r="A6635" s="10"/>
    </row>
    <row r="6636" spans="1:1" ht="27.75" customHeight="1" x14ac:dyDescent="0.2">
      <c r="A6636" s="10"/>
    </row>
    <row r="6637" spans="1:1" ht="27.75" customHeight="1" x14ac:dyDescent="0.2">
      <c r="A6637" s="10"/>
    </row>
    <row r="6638" spans="1:1" ht="27.75" customHeight="1" x14ac:dyDescent="0.2">
      <c r="A6638" s="10"/>
    </row>
    <row r="6639" spans="1:1" ht="27.75" customHeight="1" x14ac:dyDescent="0.2">
      <c r="A6639" s="10"/>
    </row>
    <row r="6640" spans="1:1" ht="27.75" customHeight="1" x14ac:dyDescent="0.2">
      <c r="A6640" s="10"/>
    </row>
    <row r="6641" spans="1:1" ht="27.75" customHeight="1" x14ac:dyDescent="0.2">
      <c r="A6641" s="10"/>
    </row>
    <row r="6642" spans="1:1" ht="27.75" customHeight="1" x14ac:dyDescent="0.2">
      <c r="A6642" s="10"/>
    </row>
    <row r="6643" spans="1:1" ht="27.75" customHeight="1" x14ac:dyDescent="0.2">
      <c r="A6643" s="10"/>
    </row>
    <row r="6644" spans="1:1" ht="27.75" customHeight="1" x14ac:dyDescent="0.2">
      <c r="A6644" s="10"/>
    </row>
    <row r="6645" spans="1:1" ht="27.75" customHeight="1" x14ac:dyDescent="0.2">
      <c r="A6645" s="10"/>
    </row>
    <row r="6646" spans="1:1" ht="27.75" customHeight="1" x14ac:dyDescent="0.2">
      <c r="A6646" s="10"/>
    </row>
    <row r="6647" spans="1:1" ht="27.75" customHeight="1" x14ac:dyDescent="0.2">
      <c r="A6647" s="10"/>
    </row>
    <row r="6648" spans="1:1" ht="27.75" customHeight="1" x14ac:dyDescent="0.2">
      <c r="A6648" s="10"/>
    </row>
    <row r="6649" spans="1:1" ht="27.75" customHeight="1" x14ac:dyDescent="0.2">
      <c r="A6649" s="10"/>
    </row>
    <row r="6650" spans="1:1" ht="27.75" customHeight="1" x14ac:dyDescent="0.2">
      <c r="A6650" s="10"/>
    </row>
    <row r="6651" spans="1:1" ht="27.75" customHeight="1" x14ac:dyDescent="0.2">
      <c r="A6651" s="10"/>
    </row>
    <row r="6652" spans="1:1" ht="27.75" customHeight="1" x14ac:dyDescent="0.2">
      <c r="A6652" s="10"/>
    </row>
    <row r="6653" spans="1:1" ht="27.75" customHeight="1" x14ac:dyDescent="0.2">
      <c r="A6653" s="10"/>
    </row>
    <row r="6654" spans="1:1" ht="27.75" customHeight="1" x14ac:dyDescent="0.2">
      <c r="A6654" s="10"/>
    </row>
    <row r="6655" spans="1:1" ht="27.75" customHeight="1" x14ac:dyDescent="0.2">
      <c r="A6655" s="10"/>
    </row>
    <row r="6656" spans="1:1" ht="27.75" customHeight="1" x14ac:dyDescent="0.2">
      <c r="A6656" s="10"/>
    </row>
    <row r="6657" spans="1:1" ht="27.75" customHeight="1" x14ac:dyDescent="0.2">
      <c r="A6657" s="10"/>
    </row>
    <row r="6658" spans="1:1" ht="27.75" customHeight="1" x14ac:dyDescent="0.2">
      <c r="A6658" s="10"/>
    </row>
    <row r="6659" spans="1:1" ht="27.75" customHeight="1" x14ac:dyDescent="0.2">
      <c r="A6659" s="10"/>
    </row>
    <row r="6660" spans="1:1" ht="27.75" customHeight="1" x14ac:dyDescent="0.2">
      <c r="A6660" s="10"/>
    </row>
    <row r="6661" spans="1:1" ht="27.75" customHeight="1" x14ac:dyDescent="0.2">
      <c r="A6661" s="10"/>
    </row>
    <row r="6662" spans="1:1" ht="27.75" customHeight="1" x14ac:dyDescent="0.2">
      <c r="A6662" s="10"/>
    </row>
    <row r="6663" spans="1:1" ht="27.75" customHeight="1" x14ac:dyDescent="0.2">
      <c r="A6663" s="10"/>
    </row>
    <row r="6664" spans="1:1" ht="27.75" customHeight="1" x14ac:dyDescent="0.2">
      <c r="A6664" s="10"/>
    </row>
    <row r="6665" spans="1:1" ht="27.75" customHeight="1" x14ac:dyDescent="0.2">
      <c r="A6665" s="10"/>
    </row>
    <row r="6666" spans="1:1" ht="27.75" customHeight="1" x14ac:dyDescent="0.2">
      <c r="A6666" s="10"/>
    </row>
    <row r="6667" spans="1:1" ht="27.75" customHeight="1" x14ac:dyDescent="0.2">
      <c r="A6667" s="10"/>
    </row>
    <row r="6668" spans="1:1" ht="27.75" customHeight="1" x14ac:dyDescent="0.2">
      <c r="A6668" s="10"/>
    </row>
    <row r="6669" spans="1:1" ht="27.75" customHeight="1" x14ac:dyDescent="0.2">
      <c r="A6669" s="10"/>
    </row>
    <row r="6670" spans="1:1" ht="27.75" customHeight="1" x14ac:dyDescent="0.2">
      <c r="A6670" s="10"/>
    </row>
    <row r="6671" spans="1:1" ht="27.75" customHeight="1" x14ac:dyDescent="0.2">
      <c r="A6671" s="10"/>
    </row>
    <row r="6672" spans="1:1" ht="27.75" customHeight="1" x14ac:dyDescent="0.2">
      <c r="A6672" s="10"/>
    </row>
    <row r="6673" spans="1:1" ht="27.75" customHeight="1" x14ac:dyDescent="0.2">
      <c r="A6673" s="10"/>
    </row>
    <row r="6674" spans="1:1" ht="27.75" customHeight="1" x14ac:dyDescent="0.2">
      <c r="A6674" s="10"/>
    </row>
    <row r="6675" spans="1:1" ht="27.75" customHeight="1" x14ac:dyDescent="0.2">
      <c r="A6675" s="10"/>
    </row>
    <row r="6676" spans="1:1" ht="27.75" customHeight="1" x14ac:dyDescent="0.2">
      <c r="A6676" s="10"/>
    </row>
    <row r="6677" spans="1:1" ht="27.75" customHeight="1" x14ac:dyDescent="0.2">
      <c r="A6677" s="10"/>
    </row>
    <row r="6678" spans="1:1" ht="27.75" customHeight="1" x14ac:dyDescent="0.2">
      <c r="A6678" s="10"/>
    </row>
    <row r="6679" spans="1:1" ht="27.75" customHeight="1" x14ac:dyDescent="0.2">
      <c r="A6679" s="10"/>
    </row>
    <row r="6680" spans="1:1" ht="27.75" customHeight="1" x14ac:dyDescent="0.2">
      <c r="A6680" s="10"/>
    </row>
    <row r="6681" spans="1:1" ht="27.75" customHeight="1" x14ac:dyDescent="0.2">
      <c r="A6681" s="10"/>
    </row>
    <row r="6682" spans="1:1" ht="27.75" customHeight="1" x14ac:dyDescent="0.2">
      <c r="A6682" s="10"/>
    </row>
    <row r="6683" spans="1:1" ht="27.75" customHeight="1" x14ac:dyDescent="0.2">
      <c r="A6683" s="10"/>
    </row>
    <row r="6684" spans="1:1" ht="27.75" customHeight="1" x14ac:dyDescent="0.2">
      <c r="A6684" s="10"/>
    </row>
    <row r="6685" spans="1:1" ht="27.75" customHeight="1" x14ac:dyDescent="0.2">
      <c r="A6685" s="10"/>
    </row>
    <row r="6686" spans="1:1" ht="27.75" customHeight="1" x14ac:dyDescent="0.2">
      <c r="A6686" s="10"/>
    </row>
    <row r="6687" spans="1:1" ht="27.75" customHeight="1" x14ac:dyDescent="0.2">
      <c r="A6687" s="10"/>
    </row>
    <row r="6688" spans="1:1" ht="27.75" customHeight="1" x14ac:dyDescent="0.2">
      <c r="A6688" s="10"/>
    </row>
    <row r="6689" spans="1:1" ht="27.75" customHeight="1" x14ac:dyDescent="0.2">
      <c r="A6689" s="10"/>
    </row>
    <row r="6690" spans="1:1" ht="27.75" customHeight="1" x14ac:dyDescent="0.2">
      <c r="A6690" s="10"/>
    </row>
    <row r="6691" spans="1:1" ht="27.75" customHeight="1" x14ac:dyDescent="0.2">
      <c r="A6691" s="10"/>
    </row>
    <row r="6692" spans="1:1" ht="27.75" customHeight="1" x14ac:dyDescent="0.2">
      <c r="A6692" s="10"/>
    </row>
    <row r="6693" spans="1:1" ht="27.75" customHeight="1" x14ac:dyDescent="0.2">
      <c r="A6693" s="10"/>
    </row>
    <row r="6694" spans="1:1" ht="27.75" customHeight="1" x14ac:dyDescent="0.2">
      <c r="A6694" s="10"/>
    </row>
    <row r="6695" spans="1:1" ht="27.75" customHeight="1" x14ac:dyDescent="0.2">
      <c r="A6695" s="10"/>
    </row>
    <row r="6696" spans="1:1" ht="27.75" customHeight="1" x14ac:dyDescent="0.2">
      <c r="A6696" s="10"/>
    </row>
    <row r="6697" spans="1:1" ht="27.75" customHeight="1" x14ac:dyDescent="0.2">
      <c r="A6697" s="10"/>
    </row>
    <row r="6698" spans="1:1" ht="27.75" customHeight="1" x14ac:dyDescent="0.2">
      <c r="A6698" s="10"/>
    </row>
    <row r="6699" spans="1:1" ht="27.75" customHeight="1" x14ac:dyDescent="0.2">
      <c r="A6699" s="10"/>
    </row>
    <row r="6700" spans="1:1" ht="27.75" customHeight="1" x14ac:dyDescent="0.2">
      <c r="A6700" s="10"/>
    </row>
    <row r="6701" spans="1:1" ht="27.75" customHeight="1" x14ac:dyDescent="0.2">
      <c r="A6701" s="10"/>
    </row>
    <row r="6702" spans="1:1" ht="27.75" customHeight="1" x14ac:dyDescent="0.2">
      <c r="A6702" s="10"/>
    </row>
    <row r="6703" spans="1:1" ht="27.75" customHeight="1" x14ac:dyDescent="0.2">
      <c r="A6703" s="10"/>
    </row>
    <row r="6704" spans="1:1" ht="27.75" customHeight="1" x14ac:dyDescent="0.2">
      <c r="A6704" s="10"/>
    </row>
    <row r="6705" spans="1:1" ht="27.75" customHeight="1" x14ac:dyDescent="0.2">
      <c r="A6705" s="10"/>
    </row>
    <row r="6706" spans="1:1" ht="27.75" customHeight="1" x14ac:dyDescent="0.2">
      <c r="A6706" s="10"/>
    </row>
    <row r="6707" spans="1:1" ht="27.75" customHeight="1" x14ac:dyDescent="0.2">
      <c r="A6707" s="10"/>
    </row>
    <row r="6708" spans="1:1" ht="27.75" customHeight="1" x14ac:dyDescent="0.2">
      <c r="A6708" s="10"/>
    </row>
    <row r="6709" spans="1:1" ht="27.75" customHeight="1" x14ac:dyDescent="0.2">
      <c r="A6709" s="10"/>
    </row>
    <row r="6710" spans="1:1" ht="27.75" customHeight="1" x14ac:dyDescent="0.2">
      <c r="A6710" s="10"/>
    </row>
    <row r="6711" spans="1:1" ht="27.75" customHeight="1" x14ac:dyDescent="0.2">
      <c r="A6711" s="10"/>
    </row>
    <row r="6712" spans="1:1" ht="27.75" customHeight="1" x14ac:dyDescent="0.2">
      <c r="A6712" s="10"/>
    </row>
    <row r="6713" spans="1:1" ht="27.75" customHeight="1" x14ac:dyDescent="0.2">
      <c r="A6713" s="10"/>
    </row>
    <row r="6714" spans="1:1" ht="27.75" customHeight="1" x14ac:dyDescent="0.2">
      <c r="A6714" s="10"/>
    </row>
    <row r="6715" spans="1:1" ht="27.75" customHeight="1" x14ac:dyDescent="0.2">
      <c r="A6715" s="10"/>
    </row>
    <row r="6716" spans="1:1" ht="27.75" customHeight="1" x14ac:dyDescent="0.2">
      <c r="A6716" s="10"/>
    </row>
    <row r="6717" spans="1:1" ht="27.75" customHeight="1" x14ac:dyDescent="0.2">
      <c r="A6717" s="10"/>
    </row>
    <row r="6718" spans="1:1" ht="27.75" customHeight="1" x14ac:dyDescent="0.2">
      <c r="A6718" s="10"/>
    </row>
    <row r="6719" spans="1:1" ht="27.75" customHeight="1" x14ac:dyDescent="0.2">
      <c r="A6719" s="10"/>
    </row>
    <row r="6720" spans="1:1" ht="27.75" customHeight="1" x14ac:dyDescent="0.2">
      <c r="A6720" s="10"/>
    </row>
    <row r="6721" spans="1:1" ht="27.75" customHeight="1" x14ac:dyDescent="0.2">
      <c r="A6721" s="10"/>
    </row>
    <row r="6722" spans="1:1" ht="27.75" customHeight="1" x14ac:dyDescent="0.2">
      <c r="A6722" s="10"/>
    </row>
    <row r="6723" spans="1:1" ht="27.75" customHeight="1" x14ac:dyDescent="0.2">
      <c r="A6723" s="10"/>
    </row>
    <row r="6724" spans="1:1" ht="27.75" customHeight="1" x14ac:dyDescent="0.2">
      <c r="A6724" s="10"/>
    </row>
    <row r="6725" spans="1:1" ht="27.75" customHeight="1" x14ac:dyDescent="0.2">
      <c r="A6725" s="10"/>
    </row>
    <row r="6726" spans="1:1" ht="27.75" customHeight="1" x14ac:dyDescent="0.2">
      <c r="A6726" s="10"/>
    </row>
    <row r="6727" spans="1:1" ht="27.75" customHeight="1" x14ac:dyDescent="0.2">
      <c r="A6727" s="10"/>
    </row>
    <row r="6728" spans="1:1" ht="27.75" customHeight="1" x14ac:dyDescent="0.2">
      <c r="A6728" s="10"/>
    </row>
    <row r="6729" spans="1:1" ht="27.75" customHeight="1" x14ac:dyDescent="0.2">
      <c r="A6729" s="10"/>
    </row>
    <row r="6730" spans="1:1" ht="27.75" customHeight="1" x14ac:dyDescent="0.2">
      <c r="A6730" s="10"/>
    </row>
    <row r="6731" spans="1:1" ht="27.75" customHeight="1" x14ac:dyDescent="0.2">
      <c r="A6731" s="10"/>
    </row>
    <row r="6732" spans="1:1" ht="27.75" customHeight="1" x14ac:dyDescent="0.2">
      <c r="A6732" s="10"/>
    </row>
    <row r="6733" spans="1:1" ht="27.75" customHeight="1" x14ac:dyDescent="0.2">
      <c r="A6733" s="10"/>
    </row>
    <row r="6734" spans="1:1" ht="27.75" customHeight="1" x14ac:dyDescent="0.2">
      <c r="A6734" s="10"/>
    </row>
    <row r="6735" spans="1:1" ht="27.75" customHeight="1" x14ac:dyDescent="0.2">
      <c r="A6735" s="10"/>
    </row>
    <row r="6736" spans="1:1" ht="27.75" customHeight="1" x14ac:dyDescent="0.2">
      <c r="A6736" s="10"/>
    </row>
    <row r="6737" spans="1:1" ht="27.75" customHeight="1" x14ac:dyDescent="0.2">
      <c r="A6737" s="10"/>
    </row>
    <row r="6738" spans="1:1" ht="27.75" customHeight="1" x14ac:dyDescent="0.2">
      <c r="A6738" s="10"/>
    </row>
    <row r="6739" spans="1:1" ht="27.75" customHeight="1" x14ac:dyDescent="0.2">
      <c r="A6739" s="10"/>
    </row>
    <row r="6740" spans="1:1" ht="27.75" customHeight="1" x14ac:dyDescent="0.2">
      <c r="A6740" s="10"/>
    </row>
    <row r="6741" spans="1:1" ht="27.75" customHeight="1" x14ac:dyDescent="0.2">
      <c r="A6741" s="10"/>
    </row>
    <row r="6742" spans="1:1" ht="27.75" customHeight="1" x14ac:dyDescent="0.2">
      <c r="A6742" s="10"/>
    </row>
    <row r="6743" spans="1:1" ht="27.75" customHeight="1" x14ac:dyDescent="0.2">
      <c r="A6743" s="10"/>
    </row>
    <row r="6744" spans="1:1" ht="27.75" customHeight="1" x14ac:dyDescent="0.2">
      <c r="A6744" s="10"/>
    </row>
    <row r="6745" spans="1:1" ht="27.75" customHeight="1" x14ac:dyDescent="0.2">
      <c r="A6745" s="10"/>
    </row>
    <row r="6746" spans="1:1" ht="27.75" customHeight="1" x14ac:dyDescent="0.2">
      <c r="A6746" s="10"/>
    </row>
    <row r="6747" spans="1:1" ht="27.75" customHeight="1" x14ac:dyDescent="0.2">
      <c r="A6747" s="10"/>
    </row>
    <row r="6748" spans="1:1" ht="27.75" customHeight="1" x14ac:dyDescent="0.2">
      <c r="A6748" s="10"/>
    </row>
    <row r="6749" spans="1:1" ht="27.75" customHeight="1" x14ac:dyDescent="0.2">
      <c r="A6749" s="10"/>
    </row>
    <row r="6750" spans="1:1" ht="27.75" customHeight="1" x14ac:dyDescent="0.2">
      <c r="A6750" s="10"/>
    </row>
    <row r="6751" spans="1:1" ht="27.75" customHeight="1" x14ac:dyDescent="0.2">
      <c r="A6751" s="10"/>
    </row>
    <row r="6752" spans="1:1" ht="27.75" customHeight="1" x14ac:dyDescent="0.2">
      <c r="A6752" s="10"/>
    </row>
    <row r="6753" spans="1:1" ht="27.75" customHeight="1" x14ac:dyDescent="0.2">
      <c r="A6753" s="10"/>
    </row>
    <row r="6754" spans="1:1" ht="27.75" customHeight="1" x14ac:dyDescent="0.2">
      <c r="A6754" s="10"/>
    </row>
    <row r="6755" spans="1:1" ht="27.75" customHeight="1" x14ac:dyDescent="0.2">
      <c r="A6755" s="10"/>
    </row>
    <row r="6756" spans="1:1" ht="27.75" customHeight="1" x14ac:dyDescent="0.2">
      <c r="A6756" s="10"/>
    </row>
    <row r="6757" spans="1:1" ht="27.75" customHeight="1" x14ac:dyDescent="0.2">
      <c r="A6757" s="10"/>
    </row>
    <row r="6758" spans="1:1" ht="27.75" customHeight="1" x14ac:dyDescent="0.2">
      <c r="A6758" s="10"/>
    </row>
    <row r="6759" spans="1:1" ht="27.75" customHeight="1" x14ac:dyDescent="0.2">
      <c r="A6759" s="10"/>
    </row>
    <row r="6760" spans="1:1" ht="27.75" customHeight="1" x14ac:dyDescent="0.2">
      <c r="A6760" s="10"/>
    </row>
    <row r="6761" spans="1:1" ht="27.75" customHeight="1" x14ac:dyDescent="0.2">
      <c r="A6761" s="10"/>
    </row>
    <row r="6762" spans="1:1" ht="27.75" customHeight="1" x14ac:dyDescent="0.2">
      <c r="A6762" s="10"/>
    </row>
    <row r="6763" spans="1:1" ht="27.75" customHeight="1" x14ac:dyDescent="0.2">
      <c r="A6763" s="10"/>
    </row>
    <row r="6764" spans="1:1" ht="27.75" customHeight="1" x14ac:dyDescent="0.2">
      <c r="A6764" s="10"/>
    </row>
    <row r="6765" spans="1:1" ht="27.75" customHeight="1" x14ac:dyDescent="0.2">
      <c r="A6765" s="10"/>
    </row>
    <row r="6766" spans="1:1" ht="27.75" customHeight="1" x14ac:dyDescent="0.2">
      <c r="A6766" s="10"/>
    </row>
    <row r="6767" spans="1:1" ht="27.75" customHeight="1" x14ac:dyDescent="0.2">
      <c r="A6767" s="10"/>
    </row>
    <row r="6768" spans="1:1" ht="27.75" customHeight="1" x14ac:dyDescent="0.2">
      <c r="A6768" s="10"/>
    </row>
    <row r="6769" spans="1:1" ht="27.75" customHeight="1" x14ac:dyDescent="0.2">
      <c r="A6769" s="10"/>
    </row>
    <row r="6770" spans="1:1" ht="27.75" customHeight="1" x14ac:dyDescent="0.2">
      <c r="A6770" s="10"/>
    </row>
    <row r="6771" spans="1:1" ht="27.75" customHeight="1" x14ac:dyDescent="0.2">
      <c r="A6771" s="10"/>
    </row>
    <row r="6772" spans="1:1" ht="27.75" customHeight="1" x14ac:dyDescent="0.2">
      <c r="A6772" s="10"/>
    </row>
    <row r="6773" spans="1:1" ht="27.75" customHeight="1" x14ac:dyDescent="0.2">
      <c r="A6773" s="10"/>
    </row>
    <row r="6774" spans="1:1" ht="27.75" customHeight="1" x14ac:dyDescent="0.2">
      <c r="A6774" s="10"/>
    </row>
    <row r="6775" spans="1:1" ht="27.75" customHeight="1" x14ac:dyDescent="0.2">
      <c r="A6775" s="10"/>
    </row>
    <row r="6776" spans="1:1" ht="27.75" customHeight="1" x14ac:dyDescent="0.2">
      <c r="A6776" s="10"/>
    </row>
    <row r="6777" spans="1:1" ht="27.75" customHeight="1" x14ac:dyDescent="0.2">
      <c r="A6777" s="10"/>
    </row>
    <row r="6778" spans="1:1" ht="27.75" customHeight="1" x14ac:dyDescent="0.2">
      <c r="A6778" s="10"/>
    </row>
    <row r="6779" spans="1:1" ht="27.75" customHeight="1" x14ac:dyDescent="0.2">
      <c r="A6779" s="10"/>
    </row>
    <row r="6780" spans="1:1" ht="27.75" customHeight="1" x14ac:dyDescent="0.2">
      <c r="A6780" s="10"/>
    </row>
    <row r="6781" spans="1:1" ht="27.75" customHeight="1" x14ac:dyDescent="0.2">
      <c r="A6781" s="10"/>
    </row>
    <row r="6782" spans="1:1" ht="27.75" customHeight="1" x14ac:dyDescent="0.2">
      <c r="A6782" s="10"/>
    </row>
    <row r="6783" spans="1:1" ht="27.75" customHeight="1" x14ac:dyDescent="0.2">
      <c r="A6783" s="10"/>
    </row>
    <row r="6784" spans="1:1" ht="27.75" customHeight="1" x14ac:dyDescent="0.2">
      <c r="A6784" s="10"/>
    </row>
    <row r="6785" spans="1:1" ht="27.75" customHeight="1" x14ac:dyDescent="0.2">
      <c r="A6785" s="10"/>
    </row>
    <row r="6786" spans="1:1" ht="27.75" customHeight="1" x14ac:dyDescent="0.2">
      <c r="A6786" s="10"/>
    </row>
    <row r="6787" spans="1:1" ht="27.75" customHeight="1" x14ac:dyDescent="0.2">
      <c r="A6787" s="10"/>
    </row>
    <row r="6788" spans="1:1" ht="27.75" customHeight="1" x14ac:dyDescent="0.2">
      <c r="A6788" s="10"/>
    </row>
    <row r="6789" spans="1:1" ht="27.75" customHeight="1" x14ac:dyDescent="0.2">
      <c r="A6789" s="10"/>
    </row>
    <row r="6790" spans="1:1" ht="27.75" customHeight="1" x14ac:dyDescent="0.2">
      <c r="A6790" s="10"/>
    </row>
    <row r="6791" spans="1:1" ht="27.75" customHeight="1" x14ac:dyDescent="0.2">
      <c r="A6791" s="10"/>
    </row>
    <row r="6792" spans="1:1" ht="27.75" customHeight="1" x14ac:dyDescent="0.2">
      <c r="A6792" s="10"/>
    </row>
    <row r="6793" spans="1:1" ht="27.75" customHeight="1" x14ac:dyDescent="0.2">
      <c r="A6793" s="10"/>
    </row>
    <row r="6794" spans="1:1" ht="27.75" customHeight="1" x14ac:dyDescent="0.2">
      <c r="A6794" s="10"/>
    </row>
    <row r="6795" spans="1:1" ht="27.75" customHeight="1" x14ac:dyDescent="0.2">
      <c r="A6795" s="10"/>
    </row>
    <row r="6796" spans="1:1" ht="27.75" customHeight="1" x14ac:dyDescent="0.2">
      <c r="A6796" s="10"/>
    </row>
    <row r="6797" spans="1:1" ht="27.75" customHeight="1" x14ac:dyDescent="0.2">
      <c r="A6797" s="10"/>
    </row>
    <row r="6798" spans="1:1" ht="27.75" customHeight="1" x14ac:dyDescent="0.2">
      <c r="A6798" s="10"/>
    </row>
    <row r="6799" spans="1:1" ht="27.75" customHeight="1" x14ac:dyDescent="0.2">
      <c r="A6799" s="10"/>
    </row>
    <row r="6800" spans="1:1" ht="27.75" customHeight="1" x14ac:dyDescent="0.2">
      <c r="A6800" s="10"/>
    </row>
    <row r="6801" spans="1:1" ht="27.75" customHeight="1" x14ac:dyDescent="0.2">
      <c r="A6801" s="10"/>
    </row>
    <row r="6802" spans="1:1" ht="27.75" customHeight="1" x14ac:dyDescent="0.2">
      <c r="A6802" s="10"/>
    </row>
    <row r="6803" spans="1:1" ht="27.75" customHeight="1" x14ac:dyDescent="0.2">
      <c r="A6803" s="10"/>
    </row>
    <row r="6804" spans="1:1" ht="27.75" customHeight="1" x14ac:dyDescent="0.2">
      <c r="A6804" s="10"/>
    </row>
    <row r="6805" spans="1:1" ht="27.75" customHeight="1" x14ac:dyDescent="0.2">
      <c r="A6805" s="10"/>
    </row>
    <row r="6806" spans="1:1" ht="27.75" customHeight="1" x14ac:dyDescent="0.2">
      <c r="A6806" s="10"/>
    </row>
    <row r="6807" spans="1:1" ht="27.75" customHeight="1" x14ac:dyDescent="0.2">
      <c r="A6807" s="10"/>
    </row>
    <row r="6808" spans="1:1" ht="27.75" customHeight="1" x14ac:dyDescent="0.2">
      <c r="A6808" s="10"/>
    </row>
    <row r="6809" spans="1:1" ht="27.75" customHeight="1" x14ac:dyDescent="0.2">
      <c r="A6809" s="10"/>
    </row>
    <row r="6810" spans="1:1" ht="27.75" customHeight="1" x14ac:dyDescent="0.2">
      <c r="A6810" s="10"/>
    </row>
    <row r="6811" spans="1:1" ht="27.75" customHeight="1" x14ac:dyDescent="0.2">
      <c r="A6811" s="10"/>
    </row>
    <row r="6812" spans="1:1" ht="27.75" customHeight="1" x14ac:dyDescent="0.2">
      <c r="A6812" s="10"/>
    </row>
    <row r="6813" spans="1:1" ht="27.75" customHeight="1" x14ac:dyDescent="0.2">
      <c r="A6813" s="10"/>
    </row>
    <row r="6814" spans="1:1" ht="27.75" customHeight="1" x14ac:dyDescent="0.2">
      <c r="A6814" s="10"/>
    </row>
    <row r="6815" spans="1:1" ht="27.75" customHeight="1" x14ac:dyDescent="0.2">
      <c r="A6815" s="10"/>
    </row>
    <row r="6816" spans="1:1" ht="27.75" customHeight="1" x14ac:dyDescent="0.2">
      <c r="A6816" s="10"/>
    </row>
    <row r="6817" spans="1:1" ht="27.75" customHeight="1" x14ac:dyDescent="0.2">
      <c r="A6817" s="10"/>
    </row>
    <row r="6818" spans="1:1" ht="27.75" customHeight="1" x14ac:dyDescent="0.2">
      <c r="A6818" s="10"/>
    </row>
    <row r="6819" spans="1:1" ht="27.75" customHeight="1" x14ac:dyDescent="0.2">
      <c r="A6819" s="10"/>
    </row>
    <row r="6820" spans="1:1" ht="27.75" customHeight="1" x14ac:dyDescent="0.2">
      <c r="A6820" s="10"/>
    </row>
    <row r="6821" spans="1:1" ht="27.75" customHeight="1" x14ac:dyDescent="0.2">
      <c r="A6821" s="10"/>
    </row>
    <row r="6822" spans="1:1" ht="27.75" customHeight="1" x14ac:dyDescent="0.2">
      <c r="A6822" s="10"/>
    </row>
    <row r="6823" spans="1:1" ht="27.75" customHeight="1" x14ac:dyDescent="0.2">
      <c r="A6823" s="10"/>
    </row>
    <row r="6824" spans="1:1" ht="27.75" customHeight="1" x14ac:dyDescent="0.2">
      <c r="A6824" s="10"/>
    </row>
    <row r="6825" spans="1:1" ht="27.75" customHeight="1" x14ac:dyDescent="0.2">
      <c r="A6825" s="10"/>
    </row>
    <row r="6826" spans="1:1" ht="27.75" customHeight="1" x14ac:dyDescent="0.2">
      <c r="A6826" s="10"/>
    </row>
    <row r="6827" spans="1:1" ht="27.75" customHeight="1" x14ac:dyDescent="0.2">
      <c r="A6827" s="10"/>
    </row>
    <row r="6828" spans="1:1" ht="27.75" customHeight="1" x14ac:dyDescent="0.2">
      <c r="A6828" s="10"/>
    </row>
    <row r="6829" spans="1:1" ht="27.75" customHeight="1" x14ac:dyDescent="0.2">
      <c r="A6829" s="10"/>
    </row>
    <row r="6830" spans="1:1" ht="27.75" customHeight="1" x14ac:dyDescent="0.2">
      <c r="A6830" s="10"/>
    </row>
    <row r="6831" spans="1:1" ht="27.75" customHeight="1" x14ac:dyDescent="0.2">
      <c r="A6831" s="10"/>
    </row>
    <row r="6832" spans="1:1" ht="27.75" customHeight="1" x14ac:dyDescent="0.2">
      <c r="A6832" s="10"/>
    </row>
    <row r="6833" spans="1:1" ht="27.75" customHeight="1" x14ac:dyDescent="0.2">
      <c r="A6833" s="10"/>
    </row>
    <row r="6834" spans="1:1" ht="27.75" customHeight="1" x14ac:dyDescent="0.2">
      <c r="A6834" s="10"/>
    </row>
    <row r="6835" spans="1:1" ht="27.75" customHeight="1" x14ac:dyDescent="0.2">
      <c r="A6835" s="10"/>
    </row>
    <row r="6836" spans="1:1" ht="27.75" customHeight="1" x14ac:dyDescent="0.2">
      <c r="A6836" s="10"/>
    </row>
    <row r="6837" spans="1:1" ht="27.75" customHeight="1" x14ac:dyDescent="0.2">
      <c r="A6837" s="10"/>
    </row>
    <row r="6838" spans="1:1" ht="27.75" customHeight="1" x14ac:dyDescent="0.2">
      <c r="A6838" s="10"/>
    </row>
    <row r="6839" spans="1:1" ht="27.75" customHeight="1" x14ac:dyDescent="0.2">
      <c r="A6839" s="10"/>
    </row>
    <row r="6840" spans="1:1" ht="27.75" customHeight="1" x14ac:dyDescent="0.2">
      <c r="A6840" s="10"/>
    </row>
    <row r="6841" spans="1:1" ht="27.75" customHeight="1" x14ac:dyDescent="0.2">
      <c r="A6841" s="10"/>
    </row>
    <row r="6842" spans="1:1" ht="27.75" customHeight="1" x14ac:dyDescent="0.2">
      <c r="A6842" s="10"/>
    </row>
    <row r="6843" spans="1:1" ht="27.75" customHeight="1" x14ac:dyDescent="0.2">
      <c r="A6843" s="10"/>
    </row>
    <row r="6844" spans="1:1" ht="27.75" customHeight="1" x14ac:dyDescent="0.2">
      <c r="A6844" s="10"/>
    </row>
    <row r="6845" spans="1:1" ht="27.75" customHeight="1" x14ac:dyDescent="0.2">
      <c r="A6845" s="10"/>
    </row>
    <row r="6846" spans="1:1" ht="27.75" customHeight="1" x14ac:dyDescent="0.2">
      <c r="A6846" s="10"/>
    </row>
    <row r="6847" spans="1:1" ht="27.75" customHeight="1" x14ac:dyDescent="0.2">
      <c r="A6847" s="10"/>
    </row>
    <row r="6848" spans="1:1" ht="27.75" customHeight="1" x14ac:dyDescent="0.2">
      <c r="A6848" s="10"/>
    </row>
    <row r="6849" spans="1:1" ht="27.75" customHeight="1" x14ac:dyDescent="0.2">
      <c r="A6849" s="10"/>
    </row>
    <row r="6850" spans="1:1" ht="27.75" customHeight="1" x14ac:dyDescent="0.2">
      <c r="A6850" s="10"/>
    </row>
    <row r="6851" spans="1:1" ht="27.75" customHeight="1" x14ac:dyDescent="0.2">
      <c r="A6851" s="10"/>
    </row>
    <row r="6852" spans="1:1" ht="27.75" customHeight="1" x14ac:dyDescent="0.2">
      <c r="A6852" s="10"/>
    </row>
    <row r="6853" spans="1:1" ht="27.75" customHeight="1" x14ac:dyDescent="0.2">
      <c r="A6853" s="10"/>
    </row>
    <row r="6854" spans="1:1" ht="27.75" customHeight="1" x14ac:dyDescent="0.2">
      <c r="A6854" s="10"/>
    </row>
    <row r="6855" spans="1:1" ht="27.75" customHeight="1" x14ac:dyDescent="0.2">
      <c r="A6855" s="10"/>
    </row>
    <row r="6856" spans="1:1" ht="27.75" customHeight="1" x14ac:dyDescent="0.2">
      <c r="A6856" s="10"/>
    </row>
    <row r="6857" spans="1:1" ht="27.75" customHeight="1" x14ac:dyDescent="0.2">
      <c r="A6857" s="10"/>
    </row>
    <row r="6858" spans="1:1" ht="27.75" customHeight="1" x14ac:dyDescent="0.2">
      <c r="A6858" s="10"/>
    </row>
    <row r="6859" spans="1:1" ht="27.75" customHeight="1" x14ac:dyDescent="0.2">
      <c r="A6859" s="10"/>
    </row>
    <row r="6860" spans="1:1" ht="27.75" customHeight="1" x14ac:dyDescent="0.2">
      <c r="A6860" s="10"/>
    </row>
    <row r="6861" spans="1:1" ht="27.75" customHeight="1" x14ac:dyDescent="0.2">
      <c r="A6861" s="10"/>
    </row>
    <row r="6862" spans="1:1" ht="27.75" customHeight="1" x14ac:dyDescent="0.2">
      <c r="A6862" s="10"/>
    </row>
    <row r="6863" spans="1:1" ht="27.75" customHeight="1" x14ac:dyDescent="0.2">
      <c r="A6863" s="10"/>
    </row>
    <row r="6864" spans="1:1" ht="27.75" customHeight="1" x14ac:dyDescent="0.2">
      <c r="A6864" s="10"/>
    </row>
    <row r="6865" spans="1:1" ht="27.75" customHeight="1" x14ac:dyDescent="0.2">
      <c r="A6865" s="10"/>
    </row>
    <row r="6866" spans="1:1" ht="27.75" customHeight="1" x14ac:dyDescent="0.2">
      <c r="A6866" s="10"/>
    </row>
    <row r="6867" spans="1:1" ht="27.75" customHeight="1" x14ac:dyDescent="0.2">
      <c r="A6867" s="10"/>
    </row>
    <row r="6868" spans="1:1" ht="27.75" customHeight="1" x14ac:dyDescent="0.2">
      <c r="A6868" s="10"/>
    </row>
    <row r="6869" spans="1:1" ht="27.75" customHeight="1" x14ac:dyDescent="0.2">
      <c r="A6869" s="10"/>
    </row>
    <row r="6870" spans="1:1" ht="27.75" customHeight="1" x14ac:dyDescent="0.2">
      <c r="A6870" s="10"/>
    </row>
    <row r="6871" spans="1:1" ht="27.75" customHeight="1" x14ac:dyDescent="0.2">
      <c r="A6871" s="10"/>
    </row>
    <row r="6872" spans="1:1" ht="27.75" customHeight="1" x14ac:dyDescent="0.2">
      <c r="A6872" s="10"/>
    </row>
    <row r="6873" spans="1:1" ht="27.75" customHeight="1" x14ac:dyDescent="0.2">
      <c r="A6873" s="10"/>
    </row>
    <row r="6874" spans="1:1" ht="27.75" customHeight="1" x14ac:dyDescent="0.2">
      <c r="A6874" s="10"/>
    </row>
    <row r="6875" spans="1:1" ht="27.75" customHeight="1" x14ac:dyDescent="0.2">
      <c r="A6875" s="10"/>
    </row>
    <row r="6876" spans="1:1" ht="27.75" customHeight="1" x14ac:dyDescent="0.2">
      <c r="A6876" s="10"/>
    </row>
    <row r="6877" spans="1:1" ht="27.75" customHeight="1" x14ac:dyDescent="0.2">
      <c r="A6877" s="10"/>
    </row>
    <row r="6878" spans="1:1" ht="27.75" customHeight="1" x14ac:dyDescent="0.2">
      <c r="A6878" s="10"/>
    </row>
    <row r="6879" spans="1:1" ht="27.75" customHeight="1" x14ac:dyDescent="0.2">
      <c r="A6879" s="10"/>
    </row>
    <row r="6880" spans="1:1" ht="27.75" customHeight="1" x14ac:dyDescent="0.2">
      <c r="A6880" s="10"/>
    </row>
    <row r="6881" spans="1:1" ht="27.75" customHeight="1" x14ac:dyDescent="0.2">
      <c r="A6881" s="10"/>
    </row>
    <row r="6882" spans="1:1" ht="27.75" customHeight="1" x14ac:dyDescent="0.2">
      <c r="A6882" s="10"/>
    </row>
    <row r="6883" spans="1:1" ht="27.75" customHeight="1" x14ac:dyDescent="0.2">
      <c r="A6883" s="10"/>
    </row>
    <row r="6884" spans="1:1" ht="27.75" customHeight="1" x14ac:dyDescent="0.2">
      <c r="A6884" s="10"/>
    </row>
    <row r="6885" spans="1:1" ht="27.75" customHeight="1" x14ac:dyDescent="0.2">
      <c r="A6885" s="10"/>
    </row>
    <row r="6886" spans="1:1" ht="27.75" customHeight="1" x14ac:dyDescent="0.2">
      <c r="A6886" s="10"/>
    </row>
    <row r="6887" spans="1:1" ht="27.75" customHeight="1" x14ac:dyDescent="0.2">
      <c r="A6887" s="10"/>
    </row>
    <row r="6888" spans="1:1" ht="27.75" customHeight="1" x14ac:dyDescent="0.2">
      <c r="A6888" s="10"/>
    </row>
    <row r="6889" spans="1:1" ht="27.75" customHeight="1" x14ac:dyDescent="0.2">
      <c r="A6889" s="10"/>
    </row>
    <row r="6890" spans="1:1" ht="27.75" customHeight="1" x14ac:dyDescent="0.2">
      <c r="A6890" s="10"/>
    </row>
    <row r="6891" spans="1:1" ht="27.75" customHeight="1" x14ac:dyDescent="0.2">
      <c r="A6891" s="10"/>
    </row>
    <row r="6892" spans="1:1" ht="27.75" customHeight="1" x14ac:dyDescent="0.2">
      <c r="A6892" s="10"/>
    </row>
    <row r="6893" spans="1:1" ht="27.75" customHeight="1" x14ac:dyDescent="0.2">
      <c r="A6893" s="10"/>
    </row>
    <row r="6894" spans="1:1" ht="27.75" customHeight="1" x14ac:dyDescent="0.2">
      <c r="A6894" s="10"/>
    </row>
    <row r="6895" spans="1:1" ht="27.75" customHeight="1" x14ac:dyDescent="0.2">
      <c r="A6895" s="10"/>
    </row>
    <row r="6896" spans="1:1" ht="27.75" customHeight="1" x14ac:dyDescent="0.2">
      <c r="A6896" s="10"/>
    </row>
    <row r="6897" spans="1:1" ht="27.75" customHeight="1" x14ac:dyDescent="0.2">
      <c r="A6897" s="10"/>
    </row>
    <row r="6898" spans="1:1" ht="27.75" customHeight="1" x14ac:dyDescent="0.2">
      <c r="A6898" s="10"/>
    </row>
    <row r="6899" spans="1:1" ht="27.75" customHeight="1" x14ac:dyDescent="0.2">
      <c r="A6899" s="10"/>
    </row>
    <row r="6900" spans="1:1" ht="27.75" customHeight="1" x14ac:dyDescent="0.2">
      <c r="A6900" s="10"/>
    </row>
    <row r="6901" spans="1:1" ht="27.75" customHeight="1" x14ac:dyDescent="0.2">
      <c r="A6901" s="10"/>
    </row>
    <row r="6902" spans="1:1" ht="27.75" customHeight="1" x14ac:dyDescent="0.2">
      <c r="A6902" s="10"/>
    </row>
    <row r="6903" spans="1:1" ht="27.75" customHeight="1" x14ac:dyDescent="0.2">
      <c r="A6903" s="10"/>
    </row>
    <row r="6904" spans="1:1" ht="27.75" customHeight="1" x14ac:dyDescent="0.2">
      <c r="A6904" s="10"/>
    </row>
    <row r="6905" spans="1:1" ht="27.75" customHeight="1" x14ac:dyDescent="0.2">
      <c r="A6905" s="10"/>
    </row>
    <row r="6906" spans="1:1" ht="27.75" customHeight="1" x14ac:dyDescent="0.2">
      <c r="A6906" s="10"/>
    </row>
    <row r="6907" spans="1:1" ht="27.75" customHeight="1" x14ac:dyDescent="0.2">
      <c r="A6907" s="10"/>
    </row>
    <row r="6908" spans="1:1" ht="27.75" customHeight="1" x14ac:dyDescent="0.2">
      <c r="A6908" s="10"/>
    </row>
    <row r="6909" spans="1:1" ht="27.75" customHeight="1" x14ac:dyDescent="0.2">
      <c r="A6909" s="10"/>
    </row>
    <row r="6910" spans="1:1" ht="27.75" customHeight="1" x14ac:dyDescent="0.2">
      <c r="A6910" s="10"/>
    </row>
    <row r="6911" spans="1:1" ht="27.75" customHeight="1" x14ac:dyDescent="0.2">
      <c r="A6911" s="10"/>
    </row>
    <row r="6912" spans="1:1" ht="27.75" customHeight="1" x14ac:dyDescent="0.2">
      <c r="A6912" s="10"/>
    </row>
    <row r="6913" spans="1:1" ht="27.75" customHeight="1" x14ac:dyDescent="0.2">
      <c r="A6913" s="10"/>
    </row>
    <row r="6914" spans="1:1" ht="27.75" customHeight="1" x14ac:dyDescent="0.2">
      <c r="A6914" s="10"/>
    </row>
    <row r="6915" spans="1:1" ht="27.75" customHeight="1" x14ac:dyDescent="0.2">
      <c r="A6915" s="10"/>
    </row>
    <row r="6916" spans="1:1" ht="27.75" customHeight="1" x14ac:dyDescent="0.2">
      <c r="A6916" s="10"/>
    </row>
    <row r="6917" spans="1:1" ht="27.75" customHeight="1" x14ac:dyDescent="0.2">
      <c r="A6917" s="10"/>
    </row>
    <row r="6918" spans="1:1" ht="27.75" customHeight="1" x14ac:dyDescent="0.2">
      <c r="A6918" s="10"/>
    </row>
    <row r="6919" spans="1:1" ht="27.75" customHeight="1" x14ac:dyDescent="0.2">
      <c r="A6919" s="10"/>
    </row>
    <row r="6920" spans="1:1" ht="27.75" customHeight="1" x14ac:dyDescent="0.2">
      <c r="A6920" s="10"/>
    </row>
    <row r="6921" spans="1:1" ht="27.75" customHeight="1" x14ac:dyDescent="0.2">
      <c r="A6921" s="10"/>
    </row>
    <row r="6922" spans="1:1" ht="27.75" customHeight="1" x14ac:dyDescent="0.2">
      <c r="A6922" s="10"/>
    </row>
    <row r="6923" spans="1:1" ht="27.75" customHeight="1" x14ac:dyDescent="0.2">
      <c r="A6923" s="10"/>
    </row>
    <row r="6924" spans="1:1" ht="27.75" customHeight="1" x14ac:dyDescent="0.2">
      <c r="A6924" s="10"/>
    </row>
    <row r="6925" spans="1:1" ht="27.75" customHeight="1" x14ac:dyDescent="0.2">
      <c r="A6925" s="10"/>
    </row>
    <row r="6926" spans="1:1" ht="27.75" customHeight="1" x14ac:dyDescent="0.2">
      <c r="A6926" s="10"/>
    </row>
    <row r="6927" spans="1:1" ht="27.75" customHeight="1" x14ac:dyDescent="0.2">
      <c r="A6927" s="10"/>
    </row>
    <row r="6928" spans="1:1" ht="27.75" customHeight="1" x14ac:dyDescent="0.2">
      <c r="A6928" s="10"/>
    </row>
    <row r="6929" spans="1:1" ht="27.75" customHeight="1" x14ac:dyDescent="0.2">
      <c r="A6929" s="10"/>
    </row>
    <row r="6930" spans="1:1" ht="27.75" customHeight="1" x14ac:dyDescent="0.2">
      <c r="A6930" s="10"/>
    </row>
    <row r="6931" spans="1:1" ht="27.75" customHeight="1" x14ac:dyDescent="0.2">
      <c r="A6931" s="10"/>
    </row>
    <row r="6932" spans="1:1" ht="27.75" customHeight="1" x14ac:dyDescent="0.2">
      <c r="A6932" s="10"/>
    </row>
    <row r="6933" spans="1:1" ht="27.75" customHeight="1" x14ac:dyDescent="0.2">
      <c r="A6933" s="10"/>
    </row>
    <row r="6934" spans="1:1" ht="27.75" customHeight="1" x14ac:dyDescent="0.2">
      <c r="A6934" s="10"/>
    </row>
    <row r="6935" spans="1:1" ht="27.75" customHeight="1" x14ac:dyDescent="0.2">
      <c r="A6935" s="10"/>
    </row>
    <row r="6936" spans="1:1" ht="27.75" customHeight="1" x14ac:dyDescent="0.2">
      <c r="A6936" s="10"/>
    </row>
    <row r="6937" spans="1:1" ht="27.75" customHeight="1" x14ac:dyDescent="0.2">
      <c r="A6937" s="10"/>
    </row>
    <row r="6938" spans="1:1" ht="27.75" customHeight="1" x14ac:dyDescent="0.2">
      <c r="A6938" s="10"/>
    </row>
    <row r="6939" spans="1:1" ht="27.75" customHeight="1" x14ac:dyDescent="0.2">
      <c r="A6939" s="10"/>
    </row>
    <row r="6940" spans="1:1" ht="27.75" customHeight="1" x14ac:dyDescent="0.2">
      <c r="A6940" s="10"/>
    </row>
    <row r="6941" spans="1:1" ht="27.75" customHeight="1" x14ac:dyDescent="0.2">
      <c r="A6941" s="10"/>
    </row>
    <row r="6942" spans="1:1" ht="27.75" customHeight="1" x14ac:dyDescent="0.2">
      <c r="A6942" s="10"/>
    </row>
    <row r="6943" spans="1:1" ht="27.75" customHeight="1" x14ac:dyDescent="0.2">
      <c r="A6943" s="10"/>
    </row>
    <row r="6944" spans="1:1" ht="27.75" customHeight="1" x14ac:dyDescent="0.2">
      <c r="A6944" s="10"/>
    </row>
    <row r="6945" spans="1:1" ht="27.75" customHeight="1" x14ac:dyDescent="0.2">
      <c r="A6945" s="10"/>
    </row>
    <row r="6946" spans="1:1" ht="27.75" customHeight="1" x14ac:dyDescent="0.2">
      <c r="A6946" s="10"/>
    </row>
    <row r="6947" spans="1:1" ht="27.75" customHeight="1" x14ac:dyDescent="0.2">
      <c r="A6947" s="10"/>
    </row>
    <row r="6948" spans="1:1" ht="27.75" customHeight="1" x14ac:dyDescent="0.2">
      <c r="A6948" s="10"/>
    </row>
    <row r="6949" spans="1:1" ht="27.75" customHeight="1" x14ac:dyDescent="0.2">
      <c r="A6949" s="10"/>
    </row>
    <row r="6950" spans="1:1" ht="27.75" customHeight="1" x14ac:dyDescent="0.2">
      <c r="A6950" s="10"/>
    </row>
    <row r="6951" spans="1:1" ht="27.75" customHeight="1" x14ac:dyDescent="0.2">
      <c r="A6951" s="10"/>
    </row>
    <row r="6952" spans="1:1" ht="27.75" customHeight="1" x14ac:dyDescent="0.2">
      <c r="A6952" s="10"/>
    </row>
    <row r="6953" spans="1:1" ht="27.75" customHeight="1" x14ac:dyDescent="0.2">
      <c r="A6953" s="10"/>
    </row>
    <row r="6954" spans="1:1" ht="27.75" customHeight="1" x14ac:dyDescent="0.2">
      <c r="A6954" s="10"/>
    </row>
    <row r="6955" spans="1:1" ht="27.75" customHeight="1" x14ac:dyDescent="0.2">
      <c r="A6955" s="10"/>
    </row>
    <row r="6956" spans="1:1" ht="27.75" customHeight="1" x14ac:dyDescent="0.2">
      <c r="A6956" s="10"/>
    </row>
    <row r="6957" spans="1:1" ht="27.75" customHeight="1" x14ac:dyDescent="0.2">
      <c r="A6957" s="10"/>
    </row>
    <row r="6958" spans="1:1" ht="27.75" customHeight="1" x14ac:dyDescent="0.2">
      <c r="A6958" s="10"/>
    </row>
    <row r="6959" spans="1:1" ht="27.75" customHeight="1" x14ac:dyDescent="0.2">
      <c r="A6959" s="10"/>
    </row>
    <row r="6960" spans="1:1" ht="27.75" customHeight="1" x14ac:dyDescent="0.2">
      <c r="A6960" s="10"/>
    </row>
    <row r="6961" spans="1:1" ht="27.75" customHeight="1" x14ac:dyDescent="0.2">
      <c r="A6961" s="10"/>
    </row>
    <row r="6962" spans="1:1" ht="27.75" customHeight="1" x14ac:dyDescent="0.2">
      <c r="A6962" s="10"/>
    </row>
    <row r="6963" spans="1:1" ht="27.75" customHeight="1" x14ac:dyDescent="0.2">
      <c r="A6963" s="10"/>
    </row>
    <row r="6964" spans="1:1" ht="27.75" customHeight="1" x14ac:dyDescent="0.2">
      <c r="A6964" s="10"/>
    </row>
    <row r="6965" spans="1:1" ht="27.75" customHeight="1" x14ac:dyDescent="0.2">
      <c r="A6965" s="10"/>
    </row>
    <row r="6966" spans="1:1" ht="27.75" customHeight="1" x14ac:dyDescent="0.2">
      <c r="A6966" s="10"/>
    </row>
    <row r="6967" spans="1:1" ht="27.75" customHeight="1" x14ac:dyDescent="0.2">
      <c r="A6967" s="10"/>
    </row>
    <row r="6968" spans="1:1" ht="27.75" customHeight="1" x14ac:dyDescent="0.2">
      <c r="A6968" s="10"/>
    </row>
    <row r="6969" spans="1:1" ht="27.75" customHeight="1" x14ac:dyDescent="0.2">
      <c r="A6969" s="10"/>
    </row>
    <row r="6970" spans="1:1" ht="27.75" customHeight="1" x14ac:dyDescent="0.2">
      <c r="A6970" s="10"/>
    </row>
    <row r="6971" spans="1:1" ht="27.75" customHeight="1" x14ac:dyDescent="0.2">
      <c r="A6971" s="10"/>
    </row>
    <row r="6972" spans="1:1" ht="27.75" customHeight="1" x14ac:dyDescent="0.2">
      <c r="A6972" s="10"/>
    </row>
    <row r="6973" spans="1:1" ht="27.75" customHeight="1" x14ac:dyDescent="0.2">
      <c r="A6973" s="10"/>
    </row>
    <row r="6974" spans="1:1" ht="27.75" customHeight="1" x14ac:dyDescent="0.2">
      <c r="A6974" s="10"/>
    </row>
    <row r="6975" spans="1:1" ht="27.75" customHeight="1" x14ac:dyDescent="0.2">
      <c r="A6975" s="10"/>
    </row>
    <row r="6976" spans="1:1" ht="27.75" customHeight="1" x14ac:dyDescent="0.2">
      <c r="A6976" s="10"/>
    </row>
    <row r="6977" spans="1:1" ht="27.75" customHeight="1" x14ac:dyDescent="0.2">
      <c r="A6977" s="10"/>
    </row>
    <row r="6978" spans="1:1" ht="27.75" customHeight="1" x14ac:dyDescent="0.2">
      <c r="A6978" s="10"/>
    </row>
    <row r="6979" spans="1:1" ht="27.75" customHeight="1" x14ac:dyDescent="0.2">
      <c r="A6979" s="10"/>
    </row>
    <row r="6980" spans="1:1" ht="27.75" customHeight="1" x14ac:dyDescent="0.2">
      <c r="A6980" s="10"/>
    </row>
    <row r="6981" spans="1:1" ht="27.75" customHeight="1" x14ac:dyDescent="0.2">
      <c r="A6981" s="10"/>
    </row>
    <row r="6982" spans="1:1" ht="27.75" customHeight="1" x14ac:dyDescent="0.2">
      <c r="A6982" s="10"/>
    </row>
    <row r="6983" spans="1:1" ht="27.75" customHeight="1" x14ac:dyDescent="0.2">
      <c r="A6983" s="10"/>
    </row>
    <row r="6984" spans="1:1" ht="27.75" customHeight="1" x14ac:dyDescent="0.2">
      <c r="A6984" s="10"/>
    </row>
    <row r="6985" spans="1:1" ht="27.75" customHeight="1" x14ac:dyDescent="0.2">
      <c r="A6985" s="10"/>
    </row>
    <row r="6986" spans="1:1" ht="27.75" customHeight="1" x14ac:dyDescent="0.2">
      <c r="A6986" s="10"/>
    </row>
    <row r="6987" spans="1:1" ht="27.75" customHeight="1" x14ac:dyDescent="0.2">
      <c r="A6987" s="10"/>
    </row>
    <row r="6988" spans="1:1" ht="27.75" customHeight="1" x14ac:dyDescent="0.2">
      <c r="A6988" s="10"/>
    </row>
    <row r="6989" spans="1:1" ht="27.75" customHeight="1" x14ac:dyDescent="0.2">
      <c r="A6989" s="10"/>
    </row>
    <row r="6990" spans="1:1" ht="27.75" customHeight="1" x14ac:dyDescent="0.2">
      <c r="A6990" s="10"/>
    </row>
    <row r="6991" spans="1:1" ht="27.75" customHeight="1" x14ac:dyDescent="0.2">
      <c r="A6991" s="10"/>
    </row>
    <row r="6992" spans="1:1" ht="27.75" customHeight="1" x14ac:dyDescent="0.2">
      <c r="A6992" s="10"/>
    </row>
    <row r="6993" spans="1:1" ht="27.75" customHeight="1" x14ac:dyDescent="0.2">
      <c r="A6993" s="10"/>
    </row>
    <row r="6994" spans="1:1" ht="27.75" customHeight="1" x14ac:dyDescent="0.2">
      <c r="A6994" s="10"/>
    </row>
    <row r="6995" spans="1:1" ht="27.75" customHeight="1" x14ac:dyDescent="0.2">
      <c r="A6995" s="10"/>
    </row>
    <row r="6996" spans="1:1" ht="27.75" customHeight="1" x14ac:dyDescent="0.2">
      <c r="A6996" s="10"/>
    </row>
    <row r="6997" spans="1:1" ht="27.75" customHeight="1" x14ac:dyDescent="0.2">
      <c r="A6997" s="10"/>
    </row>
    <row r="6998" spans="1:1" ht="27.75" customHeight="1" x14ac:dyDescent="0.2">
      <c r="A6998" s="10"/>
    </row>
    <row r="6999" spans="1:1" ht="27.75" customHeight="1" x14ac:dyDescent="0.2">
      <c r="A6999" s="10"/>
    </row>
    <row r="7000" spans="1:1" ht="27.75" customHeight="1" x14ac:dyDescent="0.2">
      <c r="A7000" s="10"/>
    </row>
    <row r="7001" spans="1:1" ht="27.75" customHeight="1" x14ac:dyDescent="0.2">
      <c r="A7001" s="10"/>
    </row>
    <row r="7002" spans="1:1" ht="27.75" customHeight="1" x14ac:dyDescent="0.2">
      <c r="A7002" s="10"/>
    </row>
    <row r="7003" spans="1:1" ht="27.75" customHeight="1" x14ac:dyDescent="0.2">
      <c r="A7003" s="10"/>
    </row>
    <row r="7004" spans="1:1" ht="27.75" customHeight="1" x14ac:dyDescent="0.2">
      <c r="A7004" s="10"/>
    </row>
    <row r="7005" spans="1:1" ht="27.75" customHeight="1" x14ac:dyDescent="0.2">
      <c r="A7005" s="10"/>
    </row>
    <row r="7006" spans="1:1" ht="27.75" customHeight="1" x14ac:dyDescent="0.2">
      <c r="A7006" s="10"/>
    </row>
    <row r="7007" spans="1:1" ht="27.75" customHeight="1" x14ac:dyDescent="0.2">
      <c r="A7007" s="10"/>
    </row>
    <row r="7008" spans="1:1" ht="27.75" customHeight="1" x14ac:dyDescent="0.2">
      <c r="A7008" s="10"/>
    </row>
    <row r="7009" spans="1:1" ht="27.75" customHeight="1" x14ac:dyDescent="0.2">
      <c r="A7009" s="10"/>
    </row>
    <row r="7010" spans="1:1" ht="27.75" customHeight="1" x14ac:dyDescent="0.2">
      <c r="A7010" s="10"/>
    </row>
    <row r="7011" spans="1:1" ht="27.75" customHeight="1" x14ac:dyDescent="0.2">
      <c r="A7011" s="10"/>
    </row>
    <row r="7012" spans="1:1" ht="27.75" customHeight="1" x14ac:dyDescent="0.2">
      <c r="A7012" s="10"/>
    </row>
    <row r="7013" spans="1:1" ht="27.75" customHeight="1" x14ac:dyDescent="0.2">
      <c r="A7013" s="10"/>
    </row>
    <row r="7014" spans="1:1" ht="27.75" customHeight="1" x14ac:dyDescent="0.2">
      <c r="A7014" s="10"/>
    </row>
    <row r="7015" spans="1:1" ht="27.75" customHeight="1" x14ac:dyDescent="0.2">
      <c r="A7015" s="10"/>
    </row>
    <row r="7016" spans="1:1" ht="27.75" customHeight="1" x14ac:dyDescent="0.2">
      <c r="A7016" s="10"/>
    </row>
    <row r="7017" spans="1:1" ht="27.75" customHeight="1" x14ac:dyDescent="0.2">
      <c r="A7017" s="10"/>
    </row>
    <row r="7018" spans="1:1" ht="27.75" customHeight="1" x14ac:dyDescent="0.2">
      <c r="A7018" s="10"/>
    </row>
    <row r="7019" spans="1:1" ht="27.75" customHeight="1" x14ac:dyDescent="0.2">
      <c r="A7019" s="10"/>
    </row>
    <row r="7020" spans="1:1" ht="27.75" customHeight="1" x14ac:dyDescent="0.2">
      <c r="A7020" s="10"/>
    </row>
    <row r="7021" spans="1:1" ht="27.75" customHeight="1" x14ac:dyDescent="0.2">
      <c r="A7021" s="10"/>
    </row>
    <row r="7022" spans="1:1" ht="27.75" customHeight="1" x14ac:dyDescent="0.2">
      <c r="A7022" s="10"/>
    </row>
    <row r="7023" spans="1:1" ht="27.75" customHeight="1" x14ac:dyDescent="0.2">
      <c r="A7023" s="10"/>
    </row>
    <row r="7024" spans="1:1" ht="27.75" customHeight="1" x14ac:dyDescent="0.2">
      <c r="A7024" s="10"/>
    </row>
    <row r="7025" spans="1:1" ht="27.75" customHeight="1" x14ac:dyDescent="0.2">
      <c r="A7025" s="10"/>
    </row>
    <row r="7026" spans="1:1" ht="27.75" customHeight="1" x14ac:dyDescent="0.2">
      <c r="A7026" s="10"/>
    </row>
    <row r="7027" spans="1:1" ht="27.75" customHeight="1" x14ac:dyDescent="0.2">
      <c r="A7027" s="10"/>
    </row>
    <row r="7028" spans="1:1" ht="27.75" customHeight="1" x14ac:dyDescent="0.2">
      <c r="A7028" s="10"/>
    </row>
    <row r="7029" spans="1:1" ht="27.75" customHeight="1" x14ac:dyDescent="0.2">
      <c r="A7029" s="10"/>
    </row>
    <row r="7030" spans="1:1" ht="27.75" customHeight="1" x14ac:dyDescent="0.2">
      <c r="A7030" s="10"/>
    </row>
    <row r="7031" spans="1:1" ht="27.75" customHeight="1" x14ac:dyDescent="0.2">
      <c r="A7031" s="10"/>
    </row>
    <row r="7032" spans="1:1" ht="27.75" customHeight="1" x14ac:dyDescent="0.2">
      <c r="A7032" s="10"/>
    </row>
    <row r="7033" spans="1:1" ht="27.75" customHeight="1" x14ac:dyDescent="0.2">
      <c r="A7033" s="10"/>
    </row>
    <row r="7034" spans="1:1" ht="27.75" customHeight="1" x14ac:dyDescent="0.2">
      <c r="A7034" s="10"/>
    </row>
    <row r="7035" spans="1:1" ht="27.75" customHeight="1" x14ac:dyDescent="0.2">
      <c r="A7035" s="10"/>
    </row>
    <row r="7036" spans="1:1" ht="27.75" customHeight="1" x14ac:dyDescent="0.2">
      <c r="A7036" s="10"/>
    </row>
    <row r="7037" spans="1:1" ht="27.75" customHeight="1" x14ac:dyDescent="0.2">
      <c r="A7037" s="10"/>
    </row>
    <row r="7038" spans="1:1" ht="27.75" customHeight="1" x14ac:dyDescent="0.2">
      <c r="A7038" s="10"/>
    </row>
    <row r="7039" spans="1:1" ht="27.75" customHeight="1" x14ac:dyDescent="0.2">
      <c r="A7039" s="10"/>
    </row>
    <row r="7040" spans="1:1" ht="27.75" customHeight="1" x14ac:dyDescent="0.2">
      <c r="A7040" s="10"/>
    </row>
    <row r="7041" spans="1:1" ht="27.75" customHeight="1" x14ac:dyDescent="0.2">
      <c r="A7041" s="10"/>
    </row>
    <row r="7042" spans="1:1" ht="27.75" customHeight="1" x14ac:dyDescent="0.2">
      <c r="A7042" s="10"/>
    </row>
    <row r="7043" spans="1:1" ht="27.75" customHeight="1" x14ac:dyDescent="0.2">
      <c r="A7043" s="10"/>
    </row>
    <row r="7044" spans="1:1" ht="27.75" customHeight="1" x14ac:dyDescent="0.2">
      <c r="A7044" s="10"/>
    </row>
    <row r="7045" spans="1:1" ht="27.75" customHeight="1" x14ac:dyDescent="0.2">
      <c r="A7045" s="10"/>
    </row>
    <row r="7046" spans="1:1" ht="27.75" customHeight="1" x14ac:dyDescent="0.2">
      <c r="A7046" s="10"/>
    </row>
    <row r="7047" spans="1:1" ht="27.75" customHeight="1" x14ac:dyDescent="0.2">
      <c r="A7047" s="10"/>
    </row>
    <row r="7048" spans="1:1" ht="27.75" customHeight="1" x14ac:dyDescent="0.2">
      <c r="A7048" s="10"/>
    </row>
    <row r="7049" spans="1:1" ht="27.75" customHeight="1" x14ac:dyDescent="0.2">
      <c r="A7049" s="10"/>
    </row>
    <row r="7050" spans="1:1" ht="27.75" customHeight="1" x14ac:dyDescent="0.2">
      <c r="A7050" s="10"/>
    </row>
    <row r="7051" spans="1:1" ht="27.75" customHeight="1" x14ac:dyDescent="0.2">
      <c r="A7051" s="10"/>
    </row>
    <row r="7052" spans="1:1" ht="27.75" customHeight="1" x14ac:dyDescent="0.2">
      <c r="A7052" s="10"/>
    </row>
    <row r="7053" spans="1:1" ht="27.75" customHeight="1" x14ac:dyDescent="0.2">
      <c r="A7053" s="10"/>
    </row>
    <row r="7054" spans="1:1" ht="27.75" customHeight="1" x14ac:dyDescent="0.2">
      <c r="A7054" s="10"/>
    </row>
    <row r="7055" spans="1:1" ht="27.75" customHeight="1" x14ac:dyDescent="0.2">
      <c r="A7055" s="10"/>
    </row>
    <row r="7056" spans="1:1" ht="27.75" customHeight="1" x14ac:dyDescent="0.2">
      <c r="A7056" s="10"/>
    </row>
    <row r="7057" spans="1:1" ht="27.75" customHeight="1" x14ac:dyDescent="0.2">
      <c r="A7057" s="10"/>
    </row>
    <row r="7058" spans="1:1" ht="27.75" customHeight="1" x14ac:dyDescent="0.2">
      <c r="A7058" s="10"/>
    </row>
    <row r="7059" spans="1:1" ht="27.75" customHeight="1" x14ac:dyDescent="0.2">
      <c r="A7059" s="10"/>
    </row>
    <row r="7060" spans="1:1" ht="27.75" customHeight="1" x14ac:dyDescent="0.2">
      <c r="A7060" s="10"/>
    </row>
    <row r="7061" spans="1:1" ht="27.75" customHeight="1" x14ac:dyDescent="0.2">
      <c r="A7061" s="10"/>
    </row>
    <row r="7062" spans="1:1" ht="27.75" customHeight="1" x14ac:dyDescent="0.2">
      <c r="A7062" s="10"/>
    </row>
    <row r="7063" spans="1:1" ht="27.75" customHeight="1" x14ac:dyDescent="0.2">
      <c r="A7063" s="10"/>
    </row>
    <row r="7064" spans="1:1" ht="27.75" customHeight="1" x14ac:dyDescent="0.2">
      <c r="A7064" s="10"/>
    </row>
    <row r="7065" spans="1:1" ht="27.75" customHeight="1" x14ac:dyDescent="0.2">
      <c r="A7065" s="10"/>
    </row>
    <row r="7066" spans="1:1" ht="27.75" customHeight="1" x14ac:dyDescent="0.2">
      <c r="A7066" s="10"/>
    </row>
    <row r="7067" spans="1:1" ht="27.75" customHeight="1" x14ac:dyDescent="0.2">
      <c r="A7067" s="10"/>
    </row>
    <row r="7068" spans="1:1" ht="27.75" customHeight="1" x14ac:dyDescent="0.2">
      <c r="A7068" s="10"/>
    </row>
    <row r="7069" spans="1:1" ht="27.75" customHeight="1" x14ac:dyDescent="0.2">
      <c r="A7069" s="10"/>
    </row>
    <row r="7070" spans="1:1" ht="27.75" customHeight="1" x14ac:dyDescent="0.2">
      <c r="A7070" s="10"/>
    </row>
    <row r="7071" spans="1:1" ht="27.75" customHeight="1" x14ac:dyDescent="0.2">
      <c r="A7071" s="10"/>
    </row>
    <row r="7072" spans="1:1" ht="27.75" customHeight="1" x14ac:dyDescent="0.2">
      <c r="A7072" s="10"/>
    </row>
    <row r="7073" spans="1:1" ht="27.75" customHeight="1" x14ac:dyDescent="0.2">
      <c r="A7073" s="10"/>
    </row>
    <row r="7074" spans="1:1" ht="27.75" customHeight="1" x14ac:dyDescent="0.2">
      <c r="A7074" s="10"/>
    </row>
    <row r="7075" spans="1:1" ht="27.75" customHeight="1" x14ac:dyDescent="0.2">
      <c r="A7075" s="10"/>
    </row>
    <row r="7076" spans="1:1" ht="27.75" customHeight="1" x14ac:dyDescent="0.2">
      <c r="A7076" s="10"/>
    </row>
    <row r="7077" spans="1:1" ht="27.75" customHeight="1" x14ac:dyDescent="0.2">
      <c r="A7077" s="10"/>
    </row>
    <row r="7078" spans="1:1" ht="27.75" customHeight="1" x14ac:dyDescent="0.2">
      <c r="A7078" s="10"/>
    </row>
    <row r="7079" spans="1:1" ht="27.75" customHeight="1" x14ac:dyDescent="0.2">
      <c r="A7079" s="10"/>
    </row>
    <row r="7080" spans="1:1" ht="27.75" customHeight="1" x14ac:dyDescent="0.2">
      <c r="A7080" s="10"/>
    </row>
    <row r="7081" spans="1:1" ht="27.75" customHeight="1" x14ac:dyDescent="0.2">
      <c r="A7081" s="10"/>
    </row>
    <row r="7082" spans="1:1" ht="27.75" customHeight="1" x14ac:dyDescent="0.2">
      <c r="A7082" s="10"/>
    </row>
    <row r="7083" spans="1:1" ht="27.75" customHeight="1" x14ac:dyDescent="0.2">
      <c r="A7083" s="10"/>
    </row>
    <row r="7084" spans="1:1" ht="27.75" customHeight="1" x14ac:dyDescent="0.2">
      <c r="A7084" s="10"/>
    </row>
    <row r="7085" spans="1:1" ht="27.75" customHeight="1" x14ac:dyDescent="0.2">
      <c r="A7085" s="10"/>
    </row>
    <row r="7086" spans="1:1" ht="27.75" customHeight="1" x14ac:dyDescent="0.2">
      <c r="A7086" s="10"/>
    </row>
    <row r="7087" spans="1:1" ht="27.75" customHeight="1" x14ac:dyDescent="0.2">
      <c r="A7087" s="10"/>
    </row>
    <row r="7088" spans="1:1" ht="27.75" customHeight="1" x14ac:dyDescent="0.2">
      <c r="A7088" s="10"/>
    </row>
    <row r="7089" spans="1:1" ht="27.75" customHeight="1" x14ac:dyDescent="0.2">
      <c r="A7089" s="10"/>
    </row>
    <row r="7090" spans="1:1" ht="27.75" customHeight="1" x14ac:dyDescent="0.2">
      <c r="A7090" s="10"/>
    </row>
    <row r="7091" spans="1:1" ht="27.75" customHeight="1" x14ac:dyDescent="0.2">
      <c r="A7091" s="10"/>
    </row>
    <row r="7092" spans="1:1" ht="27.75" customHeight="1" x14ac:dyDescent="0.2">
      <c r="A7092" s="10"/>
    </row>
    <row r="7093" spans="1:1" ht="27.75" customHeight="1" x14ac:dyDescent="0.2">
      <c r="A7093" s="10"/>
    </row>
    <row r="7094" spans="1:1" ht="27.75" customHeight="1" x14ac:dyDescent="0.2">
      <c r="A7094" s="10"/>
    </row>
    <row r="7095" spans="1:1" ht="27.75" customHeight="1" x14ac:dyDescent="0.2">
      <c r="A7095" s="10"/>
    </row>
    <row r="7096" spans="1:1" ht="27.75" customHeight="1" x14ac:dyDescent="0.2">
      <c r="A7096" s="10"/>
    </row>
    <row r="7097" spans="1:1" ht="27.75" customHeight="1" x14ac:dyDescent="0.2">
      <c r="A7097" s="10"/>
    </row>
    <row r="7098" spans="1:1" ht="27.75" customHeight="1" x14ac:dyDescent="0.2">
      <c r="A7098" s="10"/>
    </row>
    <row r="7099" spans="1:1" ht="27.75" customHeight="1" x14ac:dyDescent="0.2">
      <c r="A7099" s="10"/>
    </row>
    <row r="7100" spans="1:1" ht="27.75" customHeight="1" x14ac:dyDescent="0.2">
      <c r="A7100" s="10"/>
    </row>
    <row r="7101" spans="1:1" ht="27.75" customHeight="1" x14ac:dyDescent="0.2">
      <c r="A7101" s="10"/>
    </row>
    <row r="7102" spans="1:1" ht="27.75" customHeight="1" x14ac:dyDescent="0.2">
      <c r="A7102" s="10"/>
    </row>
    <row r="7103" spans="1:1" ht="27.75" customHeight="1" x14ac:dyDescent="0.2">
      <c r="A7103" s="10"/>
    </row>
    <row r="7104" spans="1:1" ht="27.75" customHeight="1" x14ac:dyDescent="0.2">
      <c r="A7104" s="10"/>
    </row>
    <row r="7105" spans="1:1" ht="27.75" customHeight="1" x14ac:dyDescent="0.2">
      <c r="A7105" s="10"/>
    </row>
    <row r="7106" spans="1:1" ht="27.75" customHeight="1" x14ac:dyDescent="0.2">
      <c r="A7106" s="10"/>
    </row>
    <row r="7107" spans="1:1" ht="27.75" customHeight="1" x14ac:dyDescent="0.2">
      <c r="A7107" s="10"/>
    </row>
    <row r="7108" spans="1:1" ht="27.75" customHeight="1" x14ac:dyDescent="0.2">
      <c r="A7108" s="10"/>
    </row>
    <row r="7109" spans="1:1" ht="27.75" customHeight="1" x14ac:dyDescent="0.2">
      <c r="A7109" s="10"/>
    </row>
    <row r="7110" spans="1:1" ht="27.75" customHeight="1" x14ac:dyDescent="0.2">
      <c r="A7110" s="10"/>
    </row>
    <row r="7111" spans="1:1" ht="27.75" customHeight="1" x14ac:dyDescent="0.2">
      <c r="A7111" s="10"/>
    </row>
    <row r="7112" spans="1:1" ht="27.75" customHeight="1" x14ac:dyDescent="0.2">
      <c r="A7112" s="10"/>
    </row>
    <row r="7113" spans="1:1" ht="27.75" customHeight="1" x14ac:dyDescent="0.2">
      <c r="A7113" s="10"/>
    </row>
    <row r="7114" spans="1:1" ht="27.75" customHeight="1" x14ac:dyDescent="0.2">
      <c r="A7114" s="10"/>
    </row>
    <row r="7115" spans="1:1" ht="27.75" customHeight="1" x14ac:dyDescent="0.2">
      <c r="A7115" s="10"/>
    </row>
    <row r="7116" spans="1:1" ht="27.75" customHeight="1" x14ac:dyDescent="0.2">
      <c r="A7116" s="10"/>
    </row>
    <row r="7117" spans="1:1" ht="27.75" customHeight="1" x14ac:dyDescent="0.2">
      <c r="A7117" s="10"/>
    </row>
    <row r="7118" spans="1:1" ht="27.75" customHeight="1" x14ac:dyDescent="0.2">
      <c r="A7118" s="10"/>
    </row>
    <row r="7119" spans="1:1" ht="27.75" customHeight="1" x14ac:dyDescent="0.2">
      <c r="A7119" s="10"/>
    </row>
    <row r="7120" spans="1:1" ht="27.75" customHeight="1" x14ac:dyDescent="0.2">
      <c r="A7120" s="10"/>
    </row>
    <row r="7121" spans="1:1" ht="27.75" customHeight="1" x14ac:dyDescent="0.2">
      <c r="A7121" s="10"/>
    </row>
    <row r="7122" spans="1:1" ht="27.75" customHeight="1" x14ac:dyDescent="0.2">
      <c r="A7122" s="10"/>
    </row>
    <row r="7123" spans="1:1" ht="27.75" customHeight="1" x14ac:dyDescent="0.2">
      <c r="A7123" s="10"/>
    </row>
    <row r="7124" spans="1:1" ht="27.75" customHeight="1" x14ac:dyDescent="0.2">
      <c r="A7124" s="10"/>
    </row>
    <row r="7125" spans="1:1" ht="27.75" customHeight="1" x14ac:dyDescent="0.2">
      <c r="A7125" s="10"/>
    </row>
    <row r="7126" spans="1:1" ht="27.75" customHeight="1" x14ac:dyDescent="0.2">
      <c r="A7126" s="10"/>
    </row>
    <row r="7127" spans="1:1" ht="27.75" customHeight="1" x14ac:dyDescent="0.2">
      <c r="A7127" s="10"/>
    </row>
    <row r="7128" spans="1:1" ht="27.75" customHeight="1" x14ac:dyDescent="0.2">
      <c r="A7128" s="10"/>
    </row>
    <row r="7129" spans="1:1" ht="27.75" customHeight="1" x14ac:dyDescent="0.2">
      <c r="A7129" s="10"/>
    </row>
    <row r="7130" spans="1:1" ht="27.75" customHeight="1" x14ac:dyDescent="0.2">
      <c r="A7130" s="10"/>
    </row>
    <row r="7131" spans="1:1" ht="27.75" customHeight="1" x14ac:dyDescent="0.2">
      <c r="A7131" s="10"/>
    </row>
    <row r="7132" spans="1:1" ht="27.75" customHeight="1" x14ac:dyDescent="0.2">
      <c r="A7132" s="10"/>
    </row>
    <row r="7133" spans="1:1" ht="27.75" customHeight="1" x14ac:dyDescent="0.2">
      <c r="A7133" s="10"/>
    </row>
    <row r="7134" spans="1:1" ht="27.75" customHeight="1" x14ac:dyDescent="0.2">
      <c r="A7134" s="10"/>
    </row>
    <row r="7135" spans="1:1" ht="27.75" customHeight="1" x14ac:dyDescent="0.2">
      <c r="A7135" s="10"/>
    </row>
    <row r="7136" spans="1:1" ht="27.75" customHeight="1" x14ac:dyDescent="0.2">
      <c r="A7136" s="10"/>
    </row>
    <row r="7137" spans="1:1" ht="27.75" customHeight="1" x14ac:dyDescent="0.2">
      <c r="A7137" s="10"/>
    </row>
    <row r="7138" spans="1:1" ht="27.75" customHeight="1" x14ac:dyDescent="0.2">
      <c r="A7138" s="10"/>
    </row>
    <row r="7139" spans="1:1" ht="27.75" customHeight="1" x14ac:dyDescent="0.2">
      <c r="A7139" s="10"/>
    </row>
    <row r="7140" spans="1:1" ht="27.75" customHeight="1" x14ac:dyDescent="0.2">
      <c r="A7140" s="10"/>
    </row>
    <row r="7141" spans="1:1" ht="27.75" customHeight="1" x14ac:dyDescent="0.2">
      <c r="A7141" s="10"/>
    </row>
    <row r="7142" spans="1:1" ht="27.75" customHeight="1" x14ac:dyDescent="0.2">
      <c r="A7142" s="10"/>
    </row>
    <row r="7143" spans="1:1" ht="27.75" customHeight="1" x14ac:dyDescent="0.2">
      <c r="A7143" s="10"/>
    </row>
    <row r="7144" spans="1:1" ht="27.75" customHeight="1" x14ac:dyDescent="0.2">
      <c r="A7144" s="10"/>
    </row>
    <row r="7145" spans="1:1" ht="27.75" customHeight="1" x14ac:dyDescent="0.2">
      <c r="A7145" s="10"/>
    </row>
    <row r="7146" spans="1:1" ht="27.75" customHeight="1" x14ac:dyDescent="0.2">
      <c r="A7146" s="10"/>
    </row>
    <row r="7147" spans="1:1" ht="27.75" customHeight="1" x14ac:dyDescent="0.2">
      <c r="A7147" s="10"/>
    </row>
    <row r="7148" spans="1:1" ht="27.75" customHeight="1" x14ac:dyDescent="0.2">
      <c r="A7148" s="10"/>
    </row>
    <row r="7149" spans="1:1" ht="27.75" customHeight="1" x14ac:dyDescent="0.2">
      <c r="A7149" s="10"/>
    </row>
    <row r="7150" spans="1:1" ht="27.75" customHeight="1" x14ac:dyDescent="0.2">
      <c r="A7150" s="10"/>
    </row>
    <row r="7151" spans="1:1" ht="27.75" customHeight="1" x14ac:dyDescent="0.2">
      <c r="A7151" s="10"/>
    </row>
    <row r="7152" spans="1:1" ht="27.75" customHeight="1" x14ac:dyDescent="0.2">
      <c r="A7152" s="10"/>
    </row>
    <row r="7153" spans="1:1" ht="27.75" customHeight="1" x14ac:dyDescent="0.2">
      <c r="A7153" s="10"/>
    </row>
    <row r="7154" spans="1:1" ht="27.75" customHeight="1" x14ac:dyDescent="0.2">
      <c r="A7154" s="10"/>
    </row>
    <row r="7155" spans="1:1" ht="27.75" customHeight="1" x14ac:dyDescent="0.2">
      <c r="A7155" s="10"/>
    </row>
    <row r="7156" spans="1:1" ht="27.75" customHeight="1" x14ac:dyDescent="0.2">
      <c r="A7156" s="10"/>
    </row>
    <row r="7157" spans="1:1" ht="27.75" customHeight="1" x14ac:dyDescent="0.2">
      <c r="A7157" s="10"/>
    </row>
    <row r="7158" spans="1:1" ht="27.75" customHeight="1" x14ac:dyDescent="0.2">
      <c r="A7158" s="10"/>
    </row>
    <row r="7159" spans="1:1" ht="27.75" customHeight="1" x14ac:dyDescent="0.2">
      <c r="A7159" s="10"/>
    </row>
    <row r="7160" spans="1:1" ht="27.75" customHeight="1" x14ac:dyDescent="0.2">
      <c r="A7160" s="10"/>
    </row>
    <row r="7161" spans="1:1" ht="27.75" customHeight="1" x14ac:dyDescent="0.2">
      <c r="A7161" s="10"/>
    </row>
    <row r="7162" spans="1:1" ht="27.75" customHeight="1" x14ac:dyDescent="0.2">
      <c r="A7162" s="10"/>
    </row>
    <row r="7163" spans="1:1" ht="27.75" customHeight="1" x14ac:dyDescent="0.2">
      <c r="A7163" s="10"/>
    </row>
    <row r="7164" spans="1:1" ht="27.75" customHeight="1" x14ac:dyDescent="0.2">
      <c r="A7164" s="10"/>
    </row>
    <row r="7165" spans="1:1" ht="27.75" customHeight="1" x14ac:dyDescent="0.2">
      <c r="A7165" s="10"/>
    </row>
    <row r="7166" spans="1:1" ht="27.75" customHeight="1" x14ac:dyDescent="0.2">
      <c r="A7166" s="10"/>
    </row>
    <row r="7167" spans="1:1" ht="27.75" customHeight="1" x14ac:dyDescent="0.2">
      <c r="A7167" s="10"/>
    </row>
    <row r="7168" spans="1:1" ht="27.75" customHeight="1" x14ac:dyDescent="0.2">
      <c r="A7168" s="10"/>
    </row>
    <row r="7169" spans="1:1" ht="27.75" customHeight="1" x14ac:dyDescent="0.2">
      <c r="A7169" s="10"/>
    </row>
    <row r="7170" spans="1:1" ht="27.75" customHeight="1" x14ac:dyDescent="0.2">
      <c r="A7170" s="10"/>
    </row>
    <row r="7171" spans="1:1" ht="27.75" customHeight="1" x14ac:dyDescent="0.2">
      <c r="A7171" s="10"/>
    </row>
    <row r="7172" spans="1:1" ht="27.75" customHeight="1" x14ac:dyDescent="0.2">
      <c r="A7172" s="10"/>
    </row>
    <row r="7173" spans="1:1" ht="27.75" customHeight="1" x14ac:dyDescent="0.2">
      <c r="A7173" s="10"/>
    </row>
    <row r="7174" spans="1:1" ht="27.75" customHeight="1" x14ac:dyDescent="0.2">
      <c r="A7174" s="10"/>
    </row>
    <row r="7175" spans="1:1" ht="27.75" customHeight="1" x14ac:dyDescent="0.2">
      <c r="A7175" s="10"/>
    </row>
    <row r="7176" spans="1:1" ht="27.75" customHeight="1" x14ac:dyDescent="0.2">
      <c r="A7176" s="10"/>
    </row>
    <row r="7177" spans="1:1" ht="27.75" customHeight="1" x14ac:dyDescent="0.2">
      <c r="A7177" s="10"/>
    </row>
    <row r="7178" spans="1:1" ht="27.75" customHeight="1" x14ac:dyDescent="0.2">
      <c r="A7178" s="10"/>
    </row>
    <row r="7179" spans="1:1" ht="27.75" customHeight="1" x14ac:dyDescent="0.2">
      <c r="A7179" s="10"/>
    </row>
    <row r="7180" spans="1:1" ht="27.75" customHeight="1" x14ac:dyDescent="0.2">
      <c r="A7180" s="10"/>
    </row>
    <row r="7181" spans="1:1" ht="27.75" customHeight="1" x14ac:dyDescent="0.2">
      <c r="A7181" s="10"/>
    </row>
    <row r="7182" spans="1:1" ht="27.75" customHeight="1" x14ac:dyDescent="0.2">
      <c r="A7182" s="10"/>
    </row>
    <row r="7183" spans="1:1" ht="27.75" customHeight="1" x14ac:dyDescent="0.2">
      <c r="A7183" s="10"/>
    </row>
    <row r="7184" spans="1:1" ht="27.75" customHeight="1" x14ac:dyDescent="0.2">
      <c r="A7184" s="10"/>
    </row>
    <row r="7185" spans="1:1" ht="27.75" customHeight="1" x14ac:dyDescent="0.2">
      <c r="A7185" s="10"/>
    </row>
    <row r="7186" spans="1:1" ht="27.75" customHeight="1" x14ac:dyDescent="0.2">
      <c r="A7186" s="10"/>
    </row>
    <row r="7187" spans="1:1" ht="27.75" customHeight="1" x14ac:dyDescent="0.2">
      <c r="A7187" s="10"/>
    </row>
    <row r="7188" spans="1:1" ht="27.75" customHeight="1" x14ac:dyDescent="0.2">
      <c r="A7188" s="10"/>
    </row>
    <row r="7189" spans="1:1" ht="27.75" customHeight="1" x14ac:dyDescent="0.2">
      <c r="A7189" s="10"/>
    </row>
    <row r="7190" spans="1:1" ht="27.75" customHeight="1" x14ac:dyDescent="0.2">
      <c r="A7190" s="10"/>
    </row>
    <row r="7191" spans="1:1" ht="27.75" customHeight="1" x14ac:dyDescent="0.2">
      <c r="A7191" s="10"/>
    </row>
    <row r="7192" spans="1:1" ht="27.75" customHeight="1" x14ac:dyDescent="0.2">
      <c r="A7192" s="10"/>
    </row>
    <row r="7193" spans="1:1" ht="27.75" customHeight="1" x14ac:dyDescent="0.2">
      <c r="A7193" s="10"/>
    </row>
    <row r="7194" spans="1:1" ht="27.75" customHeight="1" x14ac:dyDescent="0.2">
      <c r="A7194" s="10"/>
    </row>
    <row r="7195" spans="1:1" ht="27.75" customHeight="1" x14ac:dyDescent="0.2">
      <c r="A7195" s="10"/>
    </row>
    <row r="7196" spans="1:1" ht="27.75" customHeight="1" x14ac:dyDescent="0.2">
      <c r="A7196" s="10"/>
    </row>
    <row r="7197" spans="1:1" ht="27.75" customHeight="1" x14ac:dyDescent="0.2">
      <c r="A7197" s="10"/>
    </row>
    <row r="7198" spans="1:1" ht="27.75" customHeight="1" x14ac:dyDescent="0.2">
      <c r="A7198" s="10"/>
    </row>
    <row r="7199" spans="1:1" ht="27.75" customHeight="1" x14ac:dyDescent="0.2">
      <c r="A7199" s="10"/>
    </row>
    <row r="7200" spans="1:1" ht="27.75" customHeight="1" x14ac:dyDescent="0.2">
      <c r="A7200" s="10"/>
    </row>
    <row r="7201" spans="1:1" ht="27.75" customHeight="1" x14ac:dyDescent="0.2">
      <c r="A7201" s="10"/>
    </row>
    <row r="7202" spans="1:1" ht="27.75" customHeight="1" x14ac:dyDescent="0.2">
      <c r="A7202" s="10"/>
    </row>
    <row r="7203" spans="1:1" ht="27.75" customHeight="1" x14ac:dyDescent="0.2">
      <c r="A7203" s="10"/>
    </row>
    <row r="7204" spans="1:1" ht="27.75" customHeight="1" x14ac:dyDescent="0.2">
      <c r="A7204" s="10"/>
    </row>
    <row r="7205" spans="1:1" ht="27.75" customHeight="1" x14ac:dyDescent="0.2">
      <c r="A7205" s="10"/>
    </row>
    <row r="7206" spans="1:1" ht="27.75" customHeight="1" x14ac:dyDescent="0.2">
      <c r="A7206" s="10"/>
    </row>
    <row r="7207" spans="1:1" ht="27.75" customHeight="1" x14ac:dyDescent="0.2">
      <c r="A7207" s="10"/>
    </row>
    <row r="7208" spans="1:1" ht="27.75" customHeight="1" x14ac:dyDescent="0.2">
      <c r="A7208" s="10"/>
    </row>
    <row r="7209" spans="1:1" ht="27.75" customHeight="1" x14ac:dyDescent="0.2">
      <c r="A7209" s="10"/>
    </row>
    <row r="7210" spans="1:1" ht="27.75" customHeight="1" x14ac:dyDescent="0.2">
      <c r="A7210" s="10"/>
    </row>
    <row r="7211" spans="1:1" ht="27.75" customHeight="1" x14ac:dyDescent="0.2">
      <c r="A7211" s="10"/>
    </row>
    <row r="7212" spans="1:1" ht="27.75" customHeight="1" x14ac:dyDescent="0.2">
      <c r="A7212" s="10"/>
    </row>
    <row r="7213" spans="1:1" ht="27.75" customHeight="1" x14ac:dyDescent="0.2">
      <c r="A7213" s="10"/>
    </row>
    <row r="7214" spans="1:1" ht="27.75" customHeight="1" x14ac:dyDescent="0.2">
      <c r="A7214" s="10"/>
    </row>
    <row r="7215" spans="1:1" ht="27.75" customHeight="1" x14ac:dyDescent="0.2">
      <c r="A7215" s="10"/>
    </row>
    <row r="7216" spans="1:1" ht="27.75" customHeight="1" x14ac:dyDescent="0.2">
      <c r="A7216" s="10"/>
    </row>
    <row r="7217" spans="1:1" ht="27.75" customHeight="1" x14ac:dyDescent="0.2">
      <c r="A7217" s="10"/>
    </row>
    <row r="7218" spans="1:1" ht="27.75" customHeight="1" x14ac:dyDescent="0.2">
      <c r="A7218" s="10"/>
    </row>
    <row r="7219" spans="1:1" ht="27.75" customHeight="1" x14ac:dyDescent="0.2">
      <c r="A7219" s="10"/>
    </row>
    <row r="7220" spans="1:1" ht="27.75" customHeight="1" x14ac:dyDescent="0.2">
      <c r="A7220" s="10"/>
    </row>
    <row r="7221" spans="1:1" ht="27.75" customHeight="1" x14ac:dyDescent="0.2">
      <c r="A7221" s="10"/>
    </row>
    <row r="7222" spans="1:1" ht="27.75" customHeight="1" x14ac:dyDescent="0.2">
      <c r="A7222" s="10"/>
    </row>
    <row r="7223" spans="1:1" ht="27.75" customHeight="1" x14ac:dyDescent="0.2">
      <c r="A7223" s="10"/>
    </row>
    <row r="7224" spans="1:1" ht="27.75" customHeight="1" x14ac:dyDescent="0.2">
      <c r="A7224" s="10"/>
    </row>
    <row r="7225" spans="1:1" ht="27.75" customHeight="1" x14ac:dyDescent="0.2">
      <c r="A7225" s="10"/>
    </row>
    <row r="7226" spans="1:1" ht="27.75" customHeight="1" x14ac:dyDescent="0.2">
      <c r="A7226" s="10"/>
    </row>
    <row r="7227" spans="1:1" ht="27.75" customHeight="1" x14ac:dyDescent="0.2">
      <c r="A7227" s="10"/>
    </row>
    <row r="7228" spans="1:1" ht="27.75" customHeight="1" x14ac:dyDescent="0.2">
      <c r="A7228" s="10"/>
    </row>
    <row r="7229" spans="1:1" ht="27.75" customHeight="1" x14ac:dyDescent="0.2">
      <c r="A7229" s="10"/>
    </row>
    <row r="7230" spans="1:1" ht="27.75" customHeight="1" x14ac:dyDescent="0.2">
      <c r="A7230" s="10"/>
    </row>
    <row r="7231" spans="1:1" ht="27.75" customHeight="1" x14ac:dyDescent="0.2">
      <c r="A7231" s="10"/>
    </row>
    <row r="7232" spans="1:1" ht="27.75" customHeight="1" x14ac:dyDescent="0.2">
      <c r="A7232" s="10"/>
    </row>
    <row r="7233" spans="1:1" ht="27.75" customHeight="1" x14ac:dyDescent="0.2">
      <c r="A7233" s="10"/>
    </row>
    <row r="7234" spans="1:1" ht="27.75" customHeight="1" x14ac:dyDescent="0.2">
      <c r="A7234" s="10"/>
    </row>
    <row r="7235" spans="1:1" ht="27.75" customHeight="1" x14ac:dyDescent="0.2">
      <c r="A7235" s="10"/>
    </row>
    <row r="7236" spans="1:1" ht="27.75" customHeight="1" x14ac:dyDescent="0.2">
      <c r="A7236" s="10"/>
    </row>
    <row r="7237" spans="1:1" ht="27.75" customHeight="1" x14ac:dyDescent="0.2">
      <c r="A7237" s="10"/>
    </row>
    <row r="7238" spans="1:1" ht="27.75" customHeight="1" x14ac:dyDescent="0.2">
      <c r="A7238" s="10"/>
    </row>
    <row r="7239" spans="1:1" ht="27.75" customHeight="1" x14ac:dyDescent="0.2">
      <c r="A7239" s="10"/>
    </row>
    <row r="7240" spans="1:1" ht="27.75" customHeight="1" x14ac:dyDescent="0.2">
      <c r="A7240" s="10"/>
    </row>
    <row r="7241" spans="1:1" ht="27.75" customHeight="1" x14ac:dyDescent="0.2">
      <c r="A7241" s="10"/>
    </row>
    <row r="7242" spans="1:1" ht="27.75" customHeight="1" x14ac:dyDescent="0.2">
      <c r="A7242" s="10"/>
    </row>
    <row r="7243" spans="1:1" ht="27.75" customHeight="1" x14ac:dyDescent="0.2">
      <c r="A7243" s="10"/>
    </row>
    <row r="7244" spans="1:1" ht="27.75" customHeight="1" x14ac:dyDescent="0.2">
      <c r="A7244" s="10"/>
    </row>
    <row r="7245" spans="1:1" ht="27.75" customHeight="1" x14ac:dyDescent="0.2">
      <c r="A7245" s="10"/>
    </row>
    <row r="7246" spans="1:1" ht="27.75" customHeight="1" x14ac:dyDescent="0.2">
      <c r="A7246" s="10"/>
    </row>
    <row r="7247" spans="1:1" ht="27.75" customHeight="1" x14ac:dyDescent="0.2">
      <c r="A7247" s="10"/>
    </row>
    <row r="7248" spans="1:1" ht="27.75" customHeight="1" x14ac:dyDescent="0.2">
      <c r="A7248" s="10"/>
    </row>
    <row r="7249" spans="1:1" ht="27.75" customHeight="1" x14ac:dyDescent="0.2">
      <c r="A7249" s="10"/>
    </row>
    <row r="7250" spans="1:1" ht="27.75" customHeight="1" x14ac:dyDescent="0.2">
      <c r="A7250" s="10"/>
    </row>
    <row r="7251" spans="1:1" ht="27.75" customHeight="1" x14ac:dyDescent="0.2">
      <c r="A7251" s="10"/>
    </row>
    <row r="7252" spans="1:1" ht="27.75" customHeight="1" x14ac:dyDescent="0.2">
      <c r="A7252" s="10"/>
    </row>
    <row r="7253" spans="1:1" ht="27.75" customHeight="1" x14ac:dyDescent="0.2">
      <c r="A7253" s="10"/>
    </row>
    <row r="7254" spans="1:1" ht="27.75" customHeight="1" x14ac:dyDescent="0.2">
      <c r="A7254" s="10"/>
    </row>
    <row r="7255" spans="1:1" ht="27.75" customHeight="1" x14ac:dyDescent="0.2">
      <c r="A7255" s="10"/>
    </row>
    <row r="7256" spans="1:1" ht="27.75" customHeight="1" x14ac:dyDescent="0.2">
      <c r="A7256" s="10"/>
    </row>
    <row r="7257" spans="1:1" ht="27.75" customHeight="1" x14ac:dyDescent="0.2">
      <c r="A7257" s="10"/>
    </row>
    <row r="7258" spans="1:1" ht="27.75" customHeight="1" x14ac:dyDescent="0.2">
      <c r="A7258" s="10"/>
    </row>
    <row r="7259" spans="1:1" ht="27.75" customHeight="1" x14ac:dyDescent="0.2">
      <c r="A7259" s="10"/>
    </row>
    <row r="7260" spans="1:1" ht="27.75" customHeight="1" x14ac:dyDescent="0.2">
      <c r="A7260" s="10"/>
    </row>
    <row r="7261" spans="1:1" ht="27.75" customHeight="1" x14ac:dyDescent="0.2">
      <c r="A7261" s="10"/>
    </row>
    <row r="7262" spans="1:1" ht="27.75" customHeight="1" x14ac:dyDescent="0.2">
      <c r="A7262" s="10"/>
    </row>
    <row r="7263" spans="1:1" ht="27.75" customHeight="1" x14ac:dyDescent="0.2">
      <c r="A7263" s="10"/>
    </row>
    <row r="7264" spans="1:1" ht="27.75" customHeight="1" x14ac:dyDescent="0.2">
      <c r="A7264" s="10"/>
    </row>
    <row r="7265" spans="1:1" ht="27.75" customHeight="1" x14ac:dyDescent="0.2">
      <c r="A7265" s="10"/>
    </row>
    <row r="7266" spans="1:1" ht="27.75" customHeight="1" x14ac:dyDescent="0.2">
      <c r="A7266" s="10"/>
    </row>
    <row r="7267" spans="1:1" ht="27.75" customHeight="1" x14ac:dyDescent="0.2">
      <c r="A7267" s="10"/>
    </row>
    <row r="7268" spans="1:1" ht="27.75" customHeight="1" x14ac:dyDescent="0.2">
      <c r="A7268" s="10"/>
    </row>
    <row r="7269" spans="1:1" ht="27.75" customHeight="1" x14ac:dyDescent="0.2">
      <c r="A7269" s="10"/>
    </row>
    <row r="7270" spans="1:1" ht="27.75" customHeight="1" x14ac:dyDescent="0.2">
      <c r="A7270" s="10"/>
    </row>
    <row r="7271" spans="1:1" ht="27.75" customHeight="1" x14ac:dyDescent="0.2">
      <c r="A7271" s="10"/>
    </row>
    <row r="7272" spans="1:1" ht="27.75" customHeight="1" x14ac:dyDescent="0.2">
      <c r="A7272" s="10"/>
    </row>
    <row r="7273" spans="1:1" ht="27.75" customHeight="1" x14ac:dyDescent="0.2">
      <c r="A7273" s="10"/>
    </row>
    <row r="7274" spans="1:1" ht="27.75" customHeight="1" x14ac:dyDescent="0.2">
      <c r="A7274" s="10"/>
    </row>
    <row r="7275" spans="1:1" ht="27.75" customHeight="1" x14ac:dyDescent="0.2">
      <c r="A7275" s="10"/>
    </row>
    <row r="7276" spans="1:1" ht="27.75" customHeight="1" x14ac:dyDescent="0.2">
      <c r="A7276" s="10"/>
    </row>
    <row r="7277" spans="1:1" ht="27.75" customHeight="1" x14ac:dyDescent="0.2">
      <c r="A7277" s="10"/>
    </row>
    <row r="7278" spans="1:1" ht="27.75" customHeight="1" x14ac:dyDescent="0.2">
      <c r="A7278" s="10"/>
    </row>
    <row r="7279" spans="1:1" ht="27.75" customHeight="1" x14ac:dyDescent="0.2">
      <c r="A7279" s="10"/>
    </row>
    <row r="7280" spans="1:1" ht="27.75" customHeight="1" x14ac:dyDescent="0.2">
      <c r="A7280" s="10"/>
    </row>
    <row r="7281" spans="1:1" ht="27.75" customHeight="1" x14ac:dyDescent="0.2">
      <c r="A7281" s="10"/>
    </row>
    <row r="7282" spans="1:1" ht="27.75" customHeight="1" x14ac:dyDescent="0.2">
      <c r="A7282" s="10"/>
    </row>
    <row r="7283" spans="1:1" ht="27.75" customHeight="1" x14ac:dyDescent="0.2">
      <c r="A7283" s="10"/>
    </row>
    <row r="7284" spans="1:1" ht="27.75" customHeight="1" x14ac:dyDescent="0.2">
      <c r="A7284" s="10"/>
    </row>
    <row r="7285" spans="1:1" ht="27.75" customHeight="1" x14ac:dyDescent="0.2">
      <c r="A7285" s="10"/>
    </row>
    <row r="7286" spans="1:1" ht="27.75" customHeight="1" x14ac:dyDescent="0.2">
      <c r="A7286" s="10"/>
    </row>
    <row r="7287" spans="1:1" ht="27.75" customHeight="1" x14ac:dyDescent="0.2">
      <c r="A7287" s="10"/>
    </row>
    <row r="7288" spans="1:1" ht="27.75" customHeight="1" x14ac:dyDescent="0.2">
      <c r="A7288" s="10"/>
    </row>
    <row r="7289" spans="1:1" ht="27.75" customHeight="1" x14ac:dyDescent="0.2">
      <c r="A7289" s="10"/>
    </row>
    <row r="7290" spans="1:1" ht="27.75" customHeight="1" x14ac:dyDescent="0.2">
      <c r="A7290" s="10"/>
    </row>
    <row r="7291" spans="1:1" ht="27.75" customHeight="1" x14ac:dyDescent="0.2">
      <c r="A7291" s="10"/>
    </row>
    <row r="7292" spans="1:1" ht="27.75" customHeight="1" x14ac:dyDescent="0.2">
      <c r="A7292" s="10"/>
    </row>
    <row r="7293" spans="1:1" ht="27.75" customHeight="1" x14ac:dyDescent="0.2">
      <c r="A7293" s="10"/>
    </row>
    <row r="7294" spans="1:1" ht="27.75" customHeight="1" x14ac:dyDescent="0.2">
      <c r="A7294" s="10"/>
    </row>
    <row r="7295" spans="1:1" ht="27.75" customHeight="1" x14ac:dyDescent="0.2">
      <c r="A7295" s="10"/>
    </row>
    <row r="7296" spans="1:1" ht="27.75" customHeight="1" x14ac:dyDescent="0.2">
      <c r="A7296" s="10"/>
    </row>
    <row r="7297" spans="1:1" ht="27.75" customHeight="1" x14ac:dyDescent="0.2">
      <c r="A7297" s="10"/>
    </row>
    <row r="7298" spans="1:1" ht="27.75" customHeight="1" x14ac:dyDescent="0.2">
      <c r="A7298" s="10"/>
    </row>
    <row r="7299" spans="1:1" ht="27.75" customHeight="1" x14ac:dyDescent="0.2">
      <c r="A7299" s="10"/>
    </row>
    <row r="7300" spans="1:1" ht="27.75" customHeight="1" x14ac:dyDescent="0.2">
      <c r="A7300" s="10"/>
    </row>
    <row r="7301" spans="1:1" ht="27.75" customHeight="1" x14ac:dyDescent="0.2">
      <c r="A7301" s="10"/>
    </row>
    <row r="7302" spans="1:1" ht="27.75" customHeight="1" x14ac:dyDescent="0.2">
      <c r="A7302" s="10"/>
    </row>
    <row r="7303" spans="1:1" ht="27.75" customHeight="1" x14ac:dyDescent="0.2">
      <c r="A7303" s="10"/>
    </row>
    <row r="7304" spans="1:1" ht="27.75" customHeight="1" x14ac:dyDescent="0.2">
      <c r="A7304" s="10"/>
    </row>
    <row r="7305" spans="1:1" ht="27.75" customHeight="1" x14ac:dyDescent="0.2">
      <c r="A7305" s="10"/>
    </row>
    <row r="7306" spans="1:1" ht="27.75" customHeight="1" x14ac:dyDescent="0.2">
      <c r="A7306" s="10"/>
    </row>
    <row r="7307" spans="1:1" ht="27.75" customHeight="1" x14ac:dyDescent="0.2">
      <c r="A7307" s="10"/>
    </row>
    <row r="7308" spans="1:1" ht="27.75" customHeight="1" x14ac:dyDescent="0.2">
      <c r="A7308" s="10"/>
    </row>
    <row r="7309" spans="1:1" ht="27.75" customHeight="1" x14ac:dyDescent="0.2">
      <c r="A7309" s="10"/>
    </row>
    <row r="7310" spans="1:1" ht="27.75" customHeight="1" x14ac:dyDescent="0.2">
      <c r="A7310" s="10"/>
    </row>
    <row r="7311" spans="1:1" ht="27.75" customHeight="1" x14ac:dyDescent="0.2">
      <c r="A7311" s="10"/>
    </row>
    <row r="7312" spans="1:1" ht="27.75" customHeight="1" x14ac:dyDescent="0.2">
      <c r="A7312" s="10"/>
    </row>
    <row r="7313" spans="1:1" ht="27.75" customHeight="1" x14ac:dyDescent="0.2">
      <c r="A7313" s="10"/>
    </row>
    <row r="7314" spans="1:1" ht="27.75" customHeight="1" x14ac:dyDescent="0.2">
      <c r="A7314" s="10"/>
    </row>
    <row r="7315" spans="1:1" ht="27.75" customHeight="1" x14ac:dyDescent="0.2">
      <c r="A7315" s="10"/>
    </row>
    <row r="7316" spans="1:1" ht="27.75" customHeight="1" x14ac:dyDescent="0.2">
      <c r="A7316" s="10"/>
    </row>
    <row r="7317" spans="1:1" ht="27.75" customHeight="1" x14ac:dyDescent="0.2">
      <c r="A7317" s="10"/>
    </row>
    <row r="7318" spans="1:1" ht="27.75" customHeight="1" x14ac:dyDescent="0.2">
      <c r="A7318" s="10"/>
    </row>
    <row r="7319" spans="1:1" ht="27.75" customHeight="1" x14ac:dyDescent="0.2">
      <c r="A7319" s="10"/>
    </row>
    <row r="7320" spans="1:1" ht="27.75" customHeight="1" x14ac:dyDescent="0.2">
      <c r="A7320" s="10"/>
    </row>
    <row r="7321" spans="1:1" ht="27.75" customHeight="1" x14ac:dyDescent="0.2">
      <c r="A7321" s="10"/>
    </row>
    <row r="7322" spans="1:1" ht="27.75" customHeight="1" x14ac:dyDescent="0.2">
      <c r="A7322" s="10"/>
    </row>
    <row r="7323" spans="1:1" ht="27.75" customHeight="1" x14ac:dyDescent="0.2">
      <c r="A7323" s="10"/>
    </row>
    <row r="7324" spans="1:1" ht="27.75" customHeight="1" x14ac:dyDescent="0.2">
      <c r="A7324" s="10"/>
    </row>
    <row r="7325" spans="1:1" ht="27.75" customHeight="1" x14ac:dyDescent="0.2">
      <c r="A7325" s="10"/>
    </row>
    <row r="7326" spans="1:1" ht="27.75" customHeight="1" x14ac:dyDescent="0.2">
      <c r="A7326" s="10"/>
    </row>
    <row r="7327" spans="1:1" ht="27.75" customHeight="1" x14ac:dyDescent="0.2">
      <c r="A7327" s="10"/>
    </row>
    <row r="7328" spans="1:1" ht="27.75" customHeight="1" x14ac:dyDescent="0.2">
      <c r="A7328" s="10"/>
    </row>
    <row r="7329" spans="1:1" ht="27.75" customHeight="1" x14ac:dyDescent="0.2">
      <c r="A7329" s="10"/>
    </row>
    <row r="7330" spans="1:1" ht="27.75" customHeight="1" x14ac:dyDescent="0.2">
      <c r="A7330" s="10"/>
    </row>
    <row r="7331" spans="1:1" ht="27.75" customHeight="1" x14ac:dyDescent="0.2">
      <c r="A7331" s="10"/>
    </row>
    <row r="7332" spans="1:1" ht="27.75" customHeight="1" x14ac:dyDescent="0.2">
      <c r="A7332" s="10"/>
    </row>
    <row r="7333" spans="1:1" ht="27.75" customHeight="1" x14ac:dyDescent="0.2">
      <c r="A7333" s="10"/>
    </row>
    <row r="7334" spans="1:1" ht="27.75" customHeight="1" x14ac:dyDescent="0.2">
      <c r="A7334" s="10"/>
    </row>
    <row r="7335" spans="1:1" ht="27.75" customHeight="1" x14ac:dyDescent="0.2">
      <c r="A7335" s="10"/>
    </row>
    <row r="7336" spans="1:1" ht="27.75" customHeight="1" x14ac:dyDescent="0.2">
      <c r="A7336" s="10"/>
    </row>
    <row r="7337" spans="1:1" ht="27.75" customHeight="1" x14ac:dyDescent="0.2">
      <c r="A7337" s="10"/>
    </row>
    <row r="7338" spans="1:1" ht="27.75" customHeight="1" x14ac:dyDescent="0.2">
      <c r="A7338" s="10"/>
    </row>
    <row r="7339" spans="1:1" ht="27.75" customHeight="1" x14ac:dyDescent="0.2">
      <c r="A7339" s="10"/>
    </row>
    <row r="7340" spans="1:1" ht="27.75" customHeight="1" x14ac:dyDescent="0.2">
      <c r="A7340" s="10"/>
    </row>
    <row r="7341" spans="1:1" ht="27.75" customHeight="1" x14ac:dyDescent="0.2">
      <c r="A7341" s="10"/>
    </row>
    <row r="7342" spans="1:1" ht="27.75" customHeight="1" x14ac:dyDescent="0.2">
      <c r="A7342" s="10"/>
    </row>
    <row r="7343" spans="1:1" ht="27.75" customHeight="1" x14ac:dyDescent="0.2">
      <c r="A7343" s="10"/>
    </row>
    <row r="7344" spans="1:1" ht="27.75" customHeight="1" x14ac:dyDescent="0.2">
      <c r="A7344" s="10"/>
    </row>
    <row r="7345" spans="1:1" ht="27.75" customHeight="1" x14ac:dyDescent="0.2">
      <c r="A7345" s="10"/>
    </row>
    <row r="7346" spans="1:1" ht="27.75" customHeight="1" x14ac:dyDescent="0.2">
      <c r="A7346" s="10"/>
    </row>
    <row r="7347" spans="1:1" ht="27.75" customHeight="1" x14ac:dyDescent="0.2">
      <c r="A7347" s="10"/>
    </row>
    <row r="7348" spans="1:1" ht="27.75" customHeight="1" x14ac:dyDescent="0.2">
      <c r="A7348" s="10"/>
    </row>
    <row r="7349" spans="1:1" ht="27.75" customHeight="1" x14ac:dyDescent="0.2">
      <c r="A7349" s="10"/>
    </row>
    <row r="7350" spans="1:1" ht="27.75" customHeight="1" x14ac:dyDescent="0.2">
      <c r="A7350" s="10"/>
    </row>
    <row r="7351" spans="1:1" ht="27.75" customHeight="1" x14ac:dyDescent="0.2">
      <c r="A7351" s="10"/>
    </row>
    <row r="7352" spans="1:1" ht="27.75" customHeight="1" x14ac:dyDescent="0.2">
      <c r="A7352" s="10"/>
    </row>
    <row r="7353" spans="1:1" ht="27.75" customHeight="1" x14ac:dyDescent="0.2">
      <c r="A7353" s="10"/>
    </row>
    <row r="7354" spans="1:1" ht="27.75" customHeight="1" x14ac:dyDescent="0.2">
      <c r="A7354" s="10"/>
    </row>
    <row r="7355" spans="1:1" ht="27.75" customHeight="1" x14ac:dyDescent="0.2">
      <c r="A7355" s="10"/>
    </row>
    <row r="7356" spans="1:1" ht="27.75" customHeight="1" x14ac:dyDescent="0.2">
      <c r="A7356" s="10"/>
    </row>
    <row r="7357" spans="1:1" ht="27.75" customHeight="1" x14ac:dyDescent="0.2">
      <c r="A7357" s="10"/>
    </row>
    <row r="7358" spans="1:1" ht="27.75" customHeight="1" x14ac:dyDescent="0.2">
      <c r="A7358" s="10"/>
    </row>
    <row r="7359" spans="1:1" ht="27.75" customHeight="1" x14ac:dyDescent="0.2">
      <c r="A7359" s="10"/>
    </row>
    <row r="7360" spans="1:1" ht="27.75" customHeight="1" x14ac:dyDescent="0.2">
      <c r="A7360" s="10"/>
    </row>
    <row r="7361" spans="1:1" ht="27.75" customHeight="1" x14ac:dyDescent="0.2">
      <c r="A7361" s="10"/>
    </row>
    <row r="7362" spans="1:1" ht="27.75" customHeight="1" x14ac:dyDescent="0.2">
      <c r="A7362" s="10"/>
    </row>
    <row r="7363" spans="1:1" ht="27.75" customHeight="1" x14ac:dyDescent="0.2">
      <c r="A7363" s="10"/>
    </row>
    <row r="7364" spans="1:1" ht="27.75" customHeight="1" x14ac:dyDescent="0.2">
      <c r="A7364" s="10"/>
    </row>
    <row r="7365" spans="1:1" ht="27.75" customHeight="1" x14ac:dyDescent="0.2">
      <c r="A7365" s="10"/>
    </row>
    <row r="7366" spans="1:1" ht="27.75" customHeight="1" x14ac:dyDescent="0.2">
      <c r="A7366" s="10"/>
    </row>
    <row r="7367" spans="1:1" ht="27.75" customHeight="1" x14ac:dyDescent="0.2">
      <c r="A7367" s="10"/>
    </row>
    <row r="7368" spans="1:1" ht="27.75" customHeight="1" x14ac:dyDescent="0.2">
      <c r="A7368" s="10"/>
    </row>
    <row r="7369" spans="1:1" ht="27.75" customHeight="1" x14ac:dyDescent="0.2">
      <c r="A7369" s="10"/>
    </row>
    <row r="7370" spans="1:1" ht="27.75" customHeight="1" x14ac:dyDescent="0.2">
      <c r="A7370" s="10"/>
    </row>
    <row r="7371" spans="1:1" ht="27.75" customHeight="1" x14ac:dyDescent="0.2">
      <c r="A7371" s="10"/>
    </row>
    <row r="7372" spans="1:1" ht="27.75" customHeight="1" x14ac:dyDescent="0.2">
      <c r="A7372" s="10"/>
    </row>
    <row r="7373" spans="1:1" ht="27.75" customHeight="1" x14ac:dyDescent="0.2">
      <c r="A7373" s="10"/>
    </row>
    <row r="7374" spans="1:1" ht="27.75" customHeight="1" x14ac:dyDescent="0.2">
      <c r="A7374" s="10"/>
    </row>
    <row r="7375" spans="1:1" ht="27.75" customHeight="1" x14ac:dyDescent="0.2">
      <c r="A7375" s="10"/>
    </row>
    <row r="7376" spans="1:1" ht="27.75" customHeight="1" x14ac:dyDescent="0.2">
      <c r="A7376" s="10"/>
    </row>
    <row r="7377" spans="1:1" ht="27.75" customHeight="1" x14ac:dyDescent="0.2">
      <c r="A7377" s="10"/>
    </row>
    <row r="7378" spans="1:1" ht="27.75" customHeight="1" x14ac:dyDescent="0.2">
      <c r="A7378" s="10"/>
    </row>
    <row r="7379" spans="1:1" ht="27.75" customHeight="1" x14ac:dyDescent="0.2">
      <c r="A7379" s="10"/>
    </row>
    <row r="7380" spans="1:1" ht="27.75" customHeight="1" x14ac:dyDescent="0.2">
      <c r="A7380" s="10"/>
    </row>
    <row r="7381" spans="1:1" ht="27.75" customHeight="1" x14ac:dyDescent="0.2">
      <c r="A7381" s="10"/>
    </row>
    <row r="7382" spans="1:1" ht="27.75" customHeight="1" x14ac:dyDescent="0.2">
      <c r="A7382" s="10"/>
    </row>
    <row r="7383" spans="1:1" ht="27.75" customHeight="1" x14ac:dyDescent="0.2">
      <c r="A7383" s="10"/>
    </row>
    <row r="7384" spans="1:1" ht="27.75" customHeight="1" x14ac:dyDescent="0.2">
      <c r="A7384" s="10"/>
    </row>
    <row r="7385" spans="1:1" ht="27.75" customHeight="1" x14ac:dyDescent="0.2">
      <c r="A7385" s="10"/>
    </row>
    <row r="7386" spans="1:1" ht="27.75" customHeight="1" x14ac:dyDescent="0.2">
      <c r="A7386" s="10"/>
    </row>
    <row r="7387" spans="1:1" ht="27.75" customHeight="1" x14ac:dyDescent="0.2">
      <c r="A7387" s="10"/>
    </row>
    <row r="7388" spans="1:1" ht="27.75" customHeight="1" x14ac:dyDescent="0.2">
      <c r="A7388" s="10"/>
    </row>
    <row r="7389" spans="1:1" ht="27.75" customHeight="1" x14ac:dyDescent="0.2">
      <c r="A7389" s="10"/>
    </row>
    <row r="7390" spans="1:1" ht="27.75" customHeight="1" x14ac:dyDescent="0.2">
      <c r="A7390" s="10"/>
    </row>
    <row r="7391" spans="1:1" ht="27.75" customHeight="1" x14ac:dyDescent="0.2">
      <c r="A7391" s="10"/>
    </row>
    <row r="7392" spans="1:1" ht="27.75" customHeight="1" x14ac:dyDescent="0.2">
      <c r="A7392" s="10"/>
    </row>
    <row r="7393" spans="1:1" ht="27.75" customHeight="1" x14ac:dyDescent="0.2">
      <c r="A7393" s="10"/>
    </row>
    <row r="7394" spans="1:1" ht="27.75" customHeight="1" x14ac:dyDescent="0.2">
      <c r="A7394" s="10"/>
    </row>
    <row r="7395" spans="1:1" ht="27.75" customHeight="1" x14ac:dyDescent="0.2">
      <c r="A7395" s="10"/>
    </row>
    <row r="7396" spans="1:1" ht="27.75" customHeight="1" x14ac:dyDescent="0.2">
      <c r="A7396" s="10"/>
    </row>
    <row r="7397" spans="1:1" ht="27.75" customHeight="1" x14ac:dyDescent="0.2">
      <c r="A7397" s="10"/>
    </row>
    <row r="7398" spans="1:1" ht="27.75" customHeight="1" x14ac:dyDescent="0.2">
      <c r="A7398" s="10"/>
    </row>
    <row r="7399" spans="1:1" ht="27.75" customHeight="1" x14ac:dyDescent="0.2">
      <c r="A7399" s="10"/>
    </row>
    <row r="7400" spans="1:1" ht="27.75" customHeight="1" x14ac:dyDescent="0.2">
      <c r="A7400" s="10"/>
    </row>
    <row r="7401" spans="1:1" ht="27.75" customHeight="1" x14ac:dyDescent="0.2">
      <c r="A7401" s="10"/>
    </row>
    <row r="7402" spans="1:1" ht="27.75" customHeight="1" x14ac:dyDescent="0.2">
      <c r="A7402" s="10"/>
    </row>
    <row r="7403" spans="1:1" ht="27.75" customHeight="1" x14ac:dyDescent="0.2">
      <c r="A7403" s="10"/>
    </row>
    <row r="7404" spans="1:1" ht="27.75" customHeight="1" x14ac:dyDescent="0.2">
      <c r="A7404" s="10"/>
    </row>
    <row r="7405" spans="1:1" ht="27.75" customHeight="1" x14ac:dyDescent="0.2">
      <c r="A7405" s="10"/>
    </row>
    <row r="7406" spans="1:1" ht="27.75" customHeight="1" x14ac:dyDescent="0.2">
      <c r="A7406" s="10"/>
    </row>
    <row r="7407" spans="1:1" ht="27.75" customHeight="1" x14ac:dyDescent="0.2">
      <c r="A7407" s="10"/>
    </row>
    <row r="7408" spans="1:1" ht="27.75" customHeight="1" x14ac:dyDescent="0.2">
      <c r="A7408" s="10"/>
    </row>
    <row r="7409" spans="1:1" ht="27.75" customHeight="1" x14ac:dyDescent="0.2">
      <c r="A7409" s="10"/>
    </row>
    <row r="7410" spans="1:1" ht="27.75" customHeight="1" x14ac:dyDescent="0.2">
      <c r="A7410" s="10"/>
    </row>
    <row r="7411" spans="1:1" ht="27.75" customHeight="1" x14ac:dyDescent="0.2">
      <c r="A7411" s="10"/>
    </row>
    <row r="7412" spans="1:1" ht="27.75" customHeight="1" x14ac:dyDescent="0.2">
      <c r="A7412" s="10"/>
    </row>
    <row r="7413" spans="1:1" ht="27.75" customHeight="1" x14ac:dyDescent="0.2">
      <c r="A7413" s="10"/>
    </row>
    <row r="7414" spans="1:1" ht="27.75" customHeight="1" x14ac:dyDescent="0.2">
      <c r="A7414" s="10"/>
    </row>
    <row r="7415" spans="1:1" ht="27.75" customHeight="1" x14ac:dyDescent="0.2">
      <c r="A7415" s="10"/>
    </row>
    <row r="7416" spans="1:1" ht="27.75" customHeight="1" x14ac:dyDescent="0.2">
      <c r="A7416" s="10"/>
    </row>
    <row r="7417" spans="1:1" ht="27.75" customHeight="1" x14ac:dyDescent="0.2">
      <c r="A7417" s="10"/>
    </row>
    <row r="7418" spans="1:1" ht="27.75" customHeight="1" x14ac:dyDescent="0.2">
      <c r="A7418" s="10"/>
    </row>
    <row r="7419" spans="1:1" ht="27.75" customHeight="1" x14ac:dyDescent="0.2">
      <c r="A7419" s="10"/>
    </row>
    <row r="7420" spans="1:1" ht="27.75" customHeight="1" x14ac:dyDescent="0.2">
      <c r="A7420" s="10"/>
    </row>
    <row r="7421" spans="1:1" ht="27.75" customHeight="1" x14ac:dyDescent="0.2">
      <c r="A7421" s="10"/>
    </row>
    <row r="7422" spans="1:1" ht="27.75" customHeight="1" x14ac:dyDescent="0.2">
      <c r="A7422" s="10"/>
    </row>
    <row r="7423" spans="1:1" ht="27.75" customHeight="1" x14ac:dyDescent="0.2">
      <c r="A7423" s="10"/>
    </row>
    <row r="7424" spans="1:1" ht="27.75" customHeight="1" x14ac:dyDescent="0.2">
      <c r="A7424" s="10"/>
    </row>
    <row r="7425" spans="1:1" ht="27.75" customHeight="1" x14ac:dyDescent="0.2">
      <c r="A7425" s="10"/>
    </row>
    <row r="7426" spans="1:1" ht="27.75" customHeight="1" x14ac:dyDescent="0.2">
      <c r="A7426" s="10"/>
    </row>
    <row r="7427" spans="1:1" ht="27.75" customHeight="1" x14ac:dyDescent="0.2">
      <c r="A7427" s="10"/>
    </row>
    <row r="7428" spans="1:1" ht="27.75" customHeight="1" x14ac:dyDescent="0.2">
      <c r="A7428" s="10"/>
    </row>
    <row r="7429" spans="1:1" ht="27.75" customHeight="1" x14ac:dyDescent="0.2">
      <c r="A7429" s="10"/>
    </row>
    <row r="7430" spans="1:1" ht="27.75" customHeight="1" x14ac:dyDescent="0.2">
      <c r="A7430" s="10"/>
    </row>
    <row r="7431" spans="1:1" ht="27.75" customHeight="1" x14ac:dyDescent="0.2">
      <c r="A7431" s="10"/>
    </row>
    <row r="7432" spans="1:1" ht="27.75" customHeight="1" x14ac:dyDescent="0.2">
      <c r="A7432" s="10"/>
    </row>
    <row r="7433" spans="1:1" ht="27.75" customHeight="1" x14ac:dyDescent="0.2">
      <c r="A7433" s="10"/>
    </row>
    <row r="7434" spans="1:1" ht="27.75" customHeight="1" x14ac:dyDescent="0.2">
      <c r="A7434" s="10"/>
    </row>
    <row r="7435" spans="1:1" ht="27.75" customHeight="1" x14ac:dyDescent="0.2">
      <c r="A7435" s="10"/>
    </row>
    <row r="7436" spans="1:1" ht="27.75" customHeight="1" x14ac:dyDescent="0.2">
      <c r="A7436" s="10"/>
    </row>
    <row r="7437" spans="1:1" ht="27.75" customHeight="1" x14ac:dyDescent="0.2">
      <c r="A7437" s="10"/>
    </row>
    <row r="7438" spans="1:1" ht="27.75" customHeight="1" x14ac:dyDescent="0.2">
      <c r="A7438" s="10"/>
    </row>
    <row r="7439" spans="1:1" ht="27.75" customHeight="1" x14ac:dyDescent="0.2">
      <c r="A7439" s="10"/>
    </row>
    <row r="7440" spans="1:1" ht="27.75" customHeight="1" x14ac:dyDescent="0.2">
      <c r="A7440" s="10"/>
    </row>
    <row r="7441" spans="1:1" ht="27.75" customHeight="1" x14ac:dyDescent="0.2">
      <c r="A7441" s="10"/>
    </row>
    <row r="7442" spans="1:1" ht="27.75" customHeight="1" x14ac:dyDescent="0.2">
      <c r="A7442" s="10"/>
    </row>
    <row r="7443" spans="1:1" ht="27.75" customHeight="1" x14ac:dyDescent="0.2">
      <c r="A7443" s="10"/>
    </row>
    <row r="7444" spans="1:1" ht="27.75" customHeight="1" x14ac:dyDescent="0.2">
      <c r="A7444" s="10"/>
    </row>
    <row r="7445" spans="1:1" ht="27.75" customHeight="1" x14ac:dyDescent="0.2">
      <c r="A7445" s="10"/>
    </row>
    <row r="7446" spans="1:1" ht="27.75" customHeight="1" x14ac:dyDescent="0.2">
      <c r="A7446" s="10"/>
    </row>
    <row r="7447" spans="1:1" ht="27.75" customHeight="1" x14ac:dyDescent="0.2">
      <c r="A7447" s="10"/>
    </row>
    <row r="7448" spans="1:1" ht="27.75" customHeight="1" x14ac:dyDescent="0.2">
      <c r="A7448" s="10"/>
    </row>
    <row r="7449" spans="1:1" ht="27.75" customHeight="1" x14ac:dyDescent="0.2">
      <c r="A7449" s="10"/>
    </row>
    <row r="7450" spans="1:1" ht="27.75" customHeight="1" x14ac:dyDescent="0.2">
      <c r="A7450" s="10"/>
    </row>
    <row r="7451" spans="1:1" ht="27.75" customHeight="1" x14ac:dyDescent="0.2">
      <c r="A7451" s="10"/>
    </row>
    <row r="7452" spans="1:1" ht="27.75" customHeight="1" x14ac:dyDescent="0.2">
      <c r="A7452" s="10"/>
    </row>
    <row r="7453" spans="1:1" ht="27.75" customHeight="1" x14ac:dyDescent="0.2">
      <c r="A7453" s="10"/>
    </row>
    <row r="7454" spans="1:1" ht="27.75" customHeight="1" x14ac:dyDescent="0.2">
      <c r="A7454" s="10"/>
    </row>
    <row r="7455" spans="1:1" ht="27.75" customHeight="1" x14ac:dyDescent="0.2">
      <c r="A7455" s="10"/>
    </row>
    <row r="7456" spans="1:1" ht="27.75" customHeight="1" x14ac:dyDescent="0.2">
      <c r="A7456" s="10"/>
    </row>
    <row r="7457" spans="1:1" ht="27.75" customHeight="1" x14ac:dyDescent="0.2">
      <c r="A7457" s="10"/>
    </row>
    <row r="7458" spans="1:1" ht="27.75" customHeight="1" x14ac:dyDescent="0.2">
      <c r="A7458" s="10"/>
    </row>
    <row r="7459" spans="1:1" ht="27.75" customHeight="1" x14ac:dyDescent="0.2">
      <c r="A7459" s="10"/>
    </row>
    <row r="7460" spans="1:1" ht="27.75" customHeight="1" x14ac:dyDescent="0.2">
      <c r="A7460" s="10"/>
    </row>
    <row r="7461" spans="1:1" ht="27.75" customHeight="1" x14ac:dyDescent="0.2">
      <c r="A7461" s="10"/>
    </row>
    <row r="7462" spans="1:1" ht="27.75" customHeight="1" x14ac:dyDescent="0.2">
      <c r="A7462" s="10"/>
    </row>
    <row r="7463" spans="1:1" ht="27.75" customHeight="1" x14ac:dyDescent="0.2">
      <c r="A7463" s="10"/>
    </row>
    <row r="7464" spans="1:1" ht="27.75" customHeight="1" x14ac:dyDescent="0.2">
      <c r="A7464" s="10"/>
    </row>
    <row r="7465" spans="1:1" ht="27.75" customHeight="1" x14ac:dyDescent="0.2">
      <c r="A7465" s="10"/>
    </row>
    <row r="7466" spans="1:1" ht="27.75" customHeight="1" x14ac:dyDescent="0.2">
      <c r="A7466" s="10"/>
    </row>
    <row r="7467" spans="1:1" ht="27.75" customHeight="1" x14ac:dyDescent="0.2">
      <c r="A7467" s="10"/>
    </row>
    <row r="7468" spans="1:1" ht="27.75" customHeight="1" x14ac:dyDescent="0.2">
      <c r="A7468" s="10"/>
    </row>
    <row r="7469" spans="1:1" ht="27.75" customHeight="1" x14ac:dyDescent="0.2">
      <c r="A7469" s="10"/>
    </row>
    <row r="7470" spans="1:1" ht="27.75" customHeight="1" x14ac:dyDescent="0.2">
      <c r="A7470" s="10"/>
    </row>
    <row r="7471" spans="1:1" ht="27.75" customHeight="1" x14ac:dyDescent="0.2">
      <c r="A7471" s="10"/>
    </row>
    <row r="7472" spans="1:1" ht="27.75" customHeight="1" x14ac:dyDescent="0.2">
      <c r="A7472" s="10"/>
    </row>
    <row r="7473" spans="1:1" ht="27.75" customHeight="1" x14ac:dyDescent="0.2">
      <c r="A7473" s="10"/>
    </row>
    <row r="7474" spans="1:1" ht="27.75" customHeight="1" x14ac:dyDescent="0.2">
      <c r="A7474" s="10"/>
    </row>
    <row r="7475" spans="1:1" ht="27.75" customHeight="1" x14ac:dyDescent="0.2">
      <c r="A7475" s="10"/>
    </row>
    <row r="7476" spans="1:1" ht="27.75" customHeight="1" x14ac:dyDescent="0.2">
      <c r="A7476" s="10"/>
    </row>
    <row r="7477" spans="1:1" ht="27.75" customHeight="1" x14ac:dyDescent="0.2">
      <c r="A7477" s="10"/>
    </row>
    <row r="7478" spans="1:1" ht="27.75" customHeight="1" x14ac:dyDescent="0.2">
      <c r="A7478" s="10"/>
    </row>
    <row r="7479" spans="1:1" ht="27.75" customHeight="1" x14ac:dyDescent="0.2">
      <c r="A7479" s="10"/>
    </row>
    <row r="7480" spans="1:1" ht="27.75" customHeight="1" x14ac:dyDescent="0.2">
      <c r="A7480" s="10"/>
    </row>
    <row r="7481" spans="1:1" ht="27.75" customHeight="1" x14ac:dyDescent="0.2">
      <c r="A7481" s="10"/>
    </row>
    <row r="7482" spans="1:1" ht="27.75" customHeight="1" x14ac:dyDescent="0.2">
      <c r="A7482" s="10"/>
    </row>
    <row r="7483" spans="1:1" ht="27.75" customHeight="1" x14ac:dyDescent="0.2">
      <c r="A7483" s="10"/>
    </row>
    <row r="7484" spans="1:1" ht="27.75" customHeight="1" x14ac:dyDescent="0.2">
      <c r="A7484" s="10"/>
    </row>
    <row r="7485" spans="1:1" ht="27.75" customHeight="1" x14ac:dyDescent="0.2">
      <c r="A7485" s="10"/>
    </row>
    <row r="7486" spans="1:1" ht="27.75" customHeight="1" x14ac:dyDescent="0.2">
      <c r="A7486" s="10"/>
    </row>
    <row r="7487" spans="1:1" ht="27.75" customHeight="1" x14ac:dyDescent="0.2">
      <c r="A7487" s="10"/>
    </row>
    <row r="7488" spans="1:1" ht="27.75" customHeight="1" x14ac:dyDescent="0.2">
      <c r="A7488" s="10"/>
    </row>
    <row r="7489" spans="1:1" ht="27.75" customHeight="1" x14ac:dyDescent="0.2">
      <c r="A7489" s="10"/>
    </row>
    <row r="7490" spans="1:1" ht="27.75" customHeight="1" x14ac:dyDescent="0.2">
      <c r="A7490" s="10"/>
    </row>
    <row r="7491" spans="1:1" ht="27.75" customHeight="1" x14ac:dyDescent="0.2">
      <c r="A7491" s="10"/>
    </row>
    <row r="7492" spans="1:1" ht="27.75" customHeight="1" x14ac:dyDescent="0.2">
      <c r="A7492" s="10"/>
    </row>
    <row r="7493" spans="1:1" ht="27.75" customHeight="1" x14ac:dyDescent="0.2">
      <c r="A7493" s="10"/>
    </row>
    <row r="7494" spans="1:1" ht="27.75" customHeight="1" x14ac:dyDescent="0.2">
      <c r="A7494" s="10"/>
    </row>
    <row r="7495" spans="1:1" ht="27.75" customHeight="1" x14ac:dyDescent="0.2">
      <c r="A7495" s="10"/>
    </row>
    <row r="7496" spans="1:1" ht="27.75" customHeight="1" x14ac:dyDescent="0.2">
      <c r="A7496" s="10"/>
    </row>
    <row r="7497" spans="1:1" ht="27.75" customHeight="1" x14ac:dyDescent="0.2">
      <c r="A7497" s="10"/>
    </row>
    <row r="7498" spans="1:1" ht="27.75" customHeight="1" x14ac:dyDescent="0.2">
      <c r="A7498" s="10"/>
    </row>
    <row r="7499" spans="1:1" ht="27.75" customHeight="1" x14ac:dyDescent="0.2">
      <c r="A7499" s="10"/>
    </row>
    <row r="7500" spans="1:1" ht="27.75" customHeight="1" x14ac:dyDescent="0.2">
      <c r="A7500" s="10"/>
    </row>
    <row r="7501" spans="1:1" ht="27.75" customHeight="1" x14ac:dyDescent="0.2">
      <c r="A7501" s="10"/>
    </row>
    <row r="7502" spans="1:1" ht="27.75" customHeight="1" x14ac:dyDescent="0.2">
      <c r="A7502" s="10"/>
    </row>
    <row r="7503" spans="1:1" ht="27.75" customHeight="1" x14ac:dyDescent="0.2">
      <c r="A7503" s="10"/>
    </row>
    <row r="7504" spans="1:1" ht="27.75" customHeight="1" x14ac:dyDescent="0.2">
      <c r="A7504" s="10"/>
    </row>
    <row r="7505" spans="1:1" ht="27.75" customHeight="1" x14ac:dyDescent="0.2">
      <c r="A7505" s="10"/>
    </row>
    <row r="7506" spans="1:1" ht="27.75" customHeight="1" x14ac:dyDescent="0.2">
      <c r="A7506" s="10"/>
    </row>
    <row r="7507" spans="1:1" ht="27.75" customHeight="1" x14ac:dyDescent="0.2">
      <c r="A7507" s="10"/>
    </row>
    <row r="7508" spans="1:1" ht="27.75" customHeight="1" x14ac:dyDescent="0.2">
      <c r="A7508" s="10"/>
    </row>
    <row r="7509" spans="1:1" ht="27.75" customHeight="1" x14ac:dyDescent="0.2">
      <c r="A7509" s="10"/>
    </row>
    <row r="7510" spans="1:1" ht="27.75" customHeight="1" x14ac:dyDescent="0.2">
      <c r="A7510" s="10"/>
    </row>
    <row r="7511" spans="1:1" ht="27.75" customHeight="1" x14ac:dyDescent="0.2">
      <c r="A7511" s="10"/>
    </row>
    <row r="7512" spans="1:1" ht="27.75" customHeight="1" x14ac:dyDescent="0.2">
      <c r="A7512" s="10"/>
    </row>
    <row r="7513" spans="1:1" ht="27.75" customHeight="1" x14ac:dyDescent="0.2">
      <c r="A7513" s="10"/>
    </row>
    <row r="7514" spans="1:1" ht="27.75" customHeight="1" x14ac:dyDescent="0.2">
      <c r="A7514" s="10"/>
    </row>
    <row r="7515" spans="1:1" ht="27.75" customHeight="1" x14ac:dyDescent="0.2">
      <c r="A7515" s="10"/>
    </row>
    <row r="7516" spans="1:1" ht="27.75" customHeight="1" x14ac:dyDescent="0.2">
      <c r="A7516" s="10"/>
    </row>
    <row r="7517" spans="1:1" ht="27.75" customHeight="1" x14ac:dyDescent="0.2">
      <c r="A7517" s="10"/>
    </row>
    <row r="7518" spans="1:1" ht="27.75" customHeight="1" x14ac:dyDescent="0.2">
      <c r="A7518" s="10"/>
    </row>
    <row r="7519" spans="1:1" ht="27.75" customHeight="1" x14ac:dyDescent="0.2">
      <c r="A7519" s="10"/>
    </row>
    <row r="7520" spans="1:1" ht="27.75" customHeight="1" x14ac:dyDescent="0.2">
      <c r="A7520" s="10"/>
    </row>
    <row r="7521" spans="1:1" ht="27.75" customHeight="1" x14ac:dyDescent="0.2">
      <c r="A7521" s="10"/>
    </row>
    <row r="7522" spans="1:1" ht="27.75" customHeight="1" x14ac:dyDescent="0.2">
      <c r="A7522" s="10"/>
    </row>
    <row r="7523" spans="1:1" ht="27.75" customHeight="1" x14ac:dyDescent="0.2">
      <c r="A7523" s="10"/>
    </row>
    <row r="7524" spans="1:1" ht="27.75" customHeight="1" x14ac:dyDescent="0.2">
      <c r="A7524" s="10"/>
    </row>
    <row r="7525" spans="1:1" ht="27.75" customHeight="1" x14ac:dyDescent="0.2">
      <c r="A7525" s="10"/>
    </row>
    <row r="7526" spans="1:1" ht="27.75" customHeight="1" x14ac:dyDescent="0.2">
      <c r="A7526" s="10"/>
    </row>
    <row r="7527" spans="1:1" ht="27.75" customHeight="1" x14ac:dyDescent="0.2">
      <c r="A7527" s="10"/>
    </row>
    <row r="7528" spans="1:1" ht="27.75" customHeight="1" x14ac:dyDescent="0.2">
      <c r="A7528" s="10"/>
    </row>
    <row r="7529" spans="1:1" ht="27.75" customHeight="1" x14ac:dyDescent="0.2">
      <c r="A7529" s="10"/>
    </row>
    <row r="7530" spans="1:1" ht="27.75" customHeight="1" x14ac:dyDescent="0.2">
      <c r="A7530" s="10"/>
    </row>
    <row r="7531" spans="1:1" ht="27.75" customHeight="1" x14ac:dyDescent="0.2">
      <c r="A7531" s="10"/>
    </row>
    <row r="7532" spans="1:1" ht="27.75" customHeight="1" x14ac:dyDescent="0.2">
      <c r="A7532" s="10"/>
    </row>
    <row r="7533" spans="1:1" ht="27.75" customHeight="1" x14ac:dyDescent="0.2">
      <c r="A7533" s="10"/>
    </row>
    <row r="7534" spans="1:1" ht="27.75" customHeight="1" x14ac:dyDescent="0.2">
      <c r="A7534" s="10"/>
    </row>
    <row r="7535" spans="1:1" ht="27.75" customHeight="1" x14ac:dyDescent="0.2">
      <c r="A7535" s="10"/>
    </row>
    <row r="7536" spans="1:1" ht="27.75" customHeight="1" x14ac:dyDescent="0.2">
      <c r="A7536" s="10"/>
    </row>
    <row r="7537" spans="1:1" ht="27.75" customHeight="1" x14ac:dyDescent="0.2">
      <c r="A7537" s="10"/>
    </row>
    <row r="7538" spans="1:1" ht="27.75" customHeight="1" x14ac:dyDescent="0.2">
      <c r="A7538" s="10"/>
    </row>
    <row r="7539" spans="1:1" ht="27.75" customHeight="1" x14ac:dyDescent="0.2">
      <c r="A7539" s="10"/>
    </row>
    <row r="7540" spans="1:1" ht="27.75" customHeight="1" x14ac:dyDescent="0.2">
      <c r="A7540" s="10"/>
    </row>
    <row r="7541" spans="1:1" ht="27.75" customHeight="1" x14ac:dyDescent="0.2">
      <c r="A7541" s="10"/>
    </row>
    <row r="7542" spans="1:1" ht="27.75" customHeight="1" x14ac:dyDescent="0.2">
      <c r="A7542" s="10"/>
    </row>
    <row r="7543" spans="1:1" ht="27.75" customHeight="1" x14ac:dyDescent="0.2">
      <c r="A7543" s="10"/>
    </row>
    <row r="7544" spans="1:1" ht="27.75" customHeight="1" x14ac:dyDescent="0.2">
      <c r="A7544" s="10"/>
    </row>
    <row r="7545" spans="1:1" ht="27.75" customHeight="1" x14ac:dyDescent="0.2">
      <c r="A7545" s="10"/>
    </row>
    <row r="7546" spans="1:1" ht="27.75" customHeight="1" x14ac:dyDescent="0.2">
      <c r="A7546" s="10"/>
    </row>
    <row r="7547" spans="1:1" ht="27.75" customHeight="1" x14ac:dyDescent="0.2">
      <c r="A7547" s="10"/>
    </row>
    <row r="7548" spans="1:1" ht="27.75" customHeight="1" x14ac:dyDescent="0.2">
      <c r="A7548" s="10"/>
    </row>
    <row r="7549" spans="1:1" ht="27.75" customHeight="1" x14ac:dyDescent="0.2">
      <c r="A7549" s="10"/>
    </row>
    <row r="7550" spans="1:1" ht="27.75" customHeight="1" x14ac:dyDescent="0.2">
      <c r="A7550" s="10"/>
    </row>
    <row r="7551" spans="1:1" ht="27.75" customHeight="1" x14ac:dyDescent="0.2">
      <c r="A7551" s="10"/>
    </row>
    <row r="7552" spans="1:1" ht="27.75" customHeight="1" x14ac:dyDescent="0.2">
      <c r="A7552" s="10"/>
    </row>
    <row r="7553" spans="1:1" ht="27.75" customHeight="1" x14ac:dyDescent="0.2">
      <c r="A7553" s="10"/>
    </row>
    <row r="7554" spans="1:1" ht="27.75" customHeight="1" x14ac:dyDescent="0.2">
      <c r="A7554" s="10"/>
    </row>
    <row r="7555" spans="1:1" ht="27.75" customHeight="1" x14ac:dyDescent="0.2">
      <c r="A7555" s="10"/>
    </row>
    <row r="7556" spans="1:1" ht="27.75" customHeight="1" x14ac:dyDescent="0.2">
      <c r="A7556" s="10"/>
    </row>
    <row r="7557" spans="1:1" ht="27.75" customHeight="1" x14ac:dyDescent="0.2">
      <c r="A7557" s="10"/>
    </row>
    <row r="7558" spans="1:1" ht="27.75" customHeight="1" x14ac:dyDescent="0.2">
      <c r="A7558" s="10"/>
    </row>
    <row r="7559" spans="1:1" ht="27.75" customHeight="1" x14ac:dyDescent="0.2">
      <c r="A7559" s="10"/>
    </row>
    <row r="7560" spans="1:1" ht="27.75" customHeight="1" x14ac:dyDescent="0.2">
      <c r="A7560" s="10"/>
    </row>
    <row r="7561" spans="1:1" ht="27.75" customHeight="1" x14ac:dyDescent="0.2">
      <c r="A7561" s="10"/>
    </row>
    <row r="7562" spans="1:1" ht="27.75" customHeight="1" x14ac:dyDescent="0.2">
      <c r="A7562" s="10"/>
    </row>
    <row r="7563" spans="1:1" ht="27.75" customHeight="1" x14ac:dyDescent="0.2">
      <c r="A7563" s="10"/>
    </row>
    <row r="7564" spans="1:1" ht="27.75" customHeight="1" x14ac:dyDescent="0.2">
      <c r="A7564" s="10"/>
    </row>
    <row r="7565" spans="1:1" ht="27.75" customHeight="1" x14ac:dyDescent="0.2">
      <c r="A7565" s="10"/>
    </row>
    <row r="7566" spans="1:1" ht="27.75" customHeight="1" x14ac:dyDescent="0.2">
      <c r="A7566" s="10"/>
    </row>
    <row r="7567" spans="1:1" ht="27.75" customHeight="1" x14ac:dyDescent="0.2">
      <c r="A7567" s="10"/>
    </row>
    <row r="7568" spans="1:1" ht="27.75" customHeight="1" x14ac:dyDescent="0.2">
      <c r="A7568" s="10"/>
    </row>
    <row r="7569" spans="1:1" ht="27.75" customHeight="1" x14ac:dyDescent="0.2">
      <c r="A7569" s="10"/>
    </row>
    <row r="7570" spans="1:1" ht="27.75" customHeight="1" x14ac:dyDescent="0.2">
      <c r="A7570" s="10"/>
    </row>
    <row r="7571" spans="1:1" ht="27.75" customHeight="1" x14ac:dyDescent="0.2">
      <c r="A7571" s="10"/>
    </row>
    <row r="7572" spans="1:1" ht="27.75" customHeight="1" x14ac:dyDescent="0.2">
      <c r="A7572" s="10"/>
    </row>
    <row r="7573" spans="1:1" ht="27.75" customHeight="1" x14ac:dyDescent="0.2">
      <c r="A7573" s="10"/>
    </row>
    <row r="7574" spans="1:1" ht="27.75" customHeight="1" x14ac:dyDescent="0.2">
      <c r="A7574" s="10"/>
    </row>
    <row r="7575" spans="1:1" ht="27.75" customHeight="1" x14ac:dyDescent="0.2">
      <c r="A7575" s="10"/>
    </row>
    <row r="7576" spans="1:1" ht="27.75" customHeight="1" x14ac:dyDescent="0.2">
      <c r="A7576" s="10"/>
    </row>
    <row r="7577" spans="1:1" ht="27.75" customHeight="1" x14ac:dyDescent="0.2">
      <c r="A7577" s="10"/>
    </row>
    <row r="7578" spans="1:1" ht="27.75" customHeight="1" x14ac:dyDescent="0.2">
      <c r="A7578" s="10"/>
    </row>
    <row r="7579" spans="1:1" ht="27.75" customHeight="1" x14ac:dyDescent="0.2">
      <c r="A7579" s="10"/>
    </row>
    <row r="7580" spans="1:1" ht="27.75" customHeight="1" x14ac:dyDescent="0.2">
      <c r="A7580" s="10"/>
    </row>
    <row r="7581" spans="1:1" ht="27.75" customHeight="1" x14ac:dyDescent="0.2">
      <c r="A7581" s="10"/>
    </row>
    <row r="7582" spans="1:1" ht="27.75" customHeight="1" x14ac:dyDescent="0.2">
      <c r="A7582" s="10"/>
    </row>
    <row r="7583" spans="1:1" ht="27.75" customHeight="1" x14ac:dyDescent="0.2">
      <c r="A7583" s="10"/>
    </row>
    <row r="7584" spans="1:1" ht="27.75" customHeight="1" x14ac:dyDescent="0.2">
      <c r="A7584" s="10"/>
    </row>
    <row r="7585" spans="1:1" ht="27.75" customHeight="1" x14ac:dyDescent="0.2">
      <c r="A7585" s="10"/>
    </row>
    <row r="7586" spans="1:1" ht="27.75" customHeight="1" x14ac:dyDescent="0.2">
      <c r="A7586" s="10"/>
    </row>
    <row r="7587" spans="1:1" ht="27.75" customHeight="1" x14ac:dyDescent="0.2">
      <c r="A7587" s="10"/>
    </row>
    <row r="7588" spans="1:1" ht="27.75" customHeight="1" x14ac:dyDescent="0.2">
      <c r="A7588" s="10"/>
    </row>
    <row r="7589" spans="1:1" ht="27.75" customHeight="1" x14ac:dyDescent="0.2">
      <c r="A7589" s="10"/>
    </row>
    <row r="7590" spans="1:1" ht="27.75" customHeight="1" x14ac:dyDescent="0.2">
      <c r="A7590" s="10"/>
    </row>
    <row r="7591" spans="1:1" ht="27.75" customHeight="1" x14ac:dyDescent="0.2">
      <c r="A7591" s="10"/>
    </row>
    <row r="7592" spans="1:1" ht="27.75" customHeight="1" x14ac:dyDescent="0.2">
      <c r="A7592" s="10"/>
    </row>
    <row r="7593" spans="1:1" ht="27.75" customHeight="1" x14ac:dyDescent="0.2">
      <c r="A7593" s="10"/>
    </row>
    <row r="7594" spans="1:1" ht="27.75" customHeight="1" x14ac:dyDescent="0.2">
      <c r="A7594" s="10"/>
    </row>
    <row r="7595" spans="1:1" ht="27.75" customHeight="1" x14ac:dyDescent="0.2">
      <c r="A7595" s="10"/>
    </row>
    <row r="7596" spans="1:1" ht="27.75" customHeight="1" x14ac:dyDescent="0.2">
      <c r="A7596" s="10"/>
    </row>
    <row r="7597" spans="1:1" ht="27.75" customHeight="1" x14ac:dyDescent="0.2">
      <c r="A7597" s="10"/>
    </row>
    <row r="7598" spans="1:1" ht="27.75" customHeight="1" x14ac:dyDescent="0.2">
      <c r="A7598" s="10"/>
    </row>
    <row r="7599" spans="1:1" ht="27.75" customHeight="1" x14ac:dyDescent="0.2">
      <c r="A7599" s="10"/>
    </row>
    <row r="7600" spans="1:1" ht="27.75" customHeight="1" x14ac:dyDescent="0.2">
      <c r="A7600" s="10"/>
    </row>
    <row r="7601" spans="1:1" ht="27.75" customHeight="1" x14ac:dyDescent="0.2">
      <c r="A7601" s="10"/>
    </row>
    <row r="7602" spans="1:1" ht="27.75" customHeight="1" x14ac:dyDescent="0.2">
      <c r="A7602" s="10"/>
    </row>
    <row r="7603" spans="1:1" ht="27.75" customHeight="1" x14ac:dyDescent="0.2">
      <c r="A7603" s="10"/>
    </row>
    <row r="7604" spans="1:1" ht="27.75" customHeight="1" x14ac:dyDescent="0.2">
      <c r="A7604" s="10"/>
    </row>
    <row r="7605" spans="1:1" ht="27.75" customHeight="1" x14ac:dyDescent="0.2">
      <c r="A7605" s="10"/>
    </row>
    <row r="7606" spans="1:1" ht="27.75" customHeight="1" x14ac:dyDescent="0.2">
      <c r="A7606" s="10"/>
    </row>
    <row r="7607" spans="1:1" ht="27.75" customHeight="1" x14ac:dyDescent="0.2">
      <c r="A7607" s="10"/>
    </row>
    <row r="7608" spans="1:1" ht="27.75" customHeight="1" x14ac:dyDescent="0.2">
      <c r="A7608" s="10"/>
    </row>
    <row r="7609" spans="1:1" ht="27.75" customHeight="1" x14ac:dyDescent="0.2">
      <c r="A7609" s="10"/>
    </row>
    <row r="7610" spans="1:1" ht="27.75" customHeight="1" x14ac:dyDescent="0.2">
      <c r="A7610" s="10"/>
    </row>
    <row r="7611" spans="1:1" ht="27.75" customHeight="1" x14ac:dyDescent="0.2">
      <c r="A7611" s="10"/>
    </row>
    <row r="7612" spans="1:1" ht="27.75" customHeight="1" x14ac:dyDescent="0.2">
      <c r="A7612" s="10"/>
    </row>
    <row r="7613" spans="1:1" ht="27.75" customHeight="1" x14ac:dyDescent="0.2">
      <c r="A7613" s="10"/>
    </row>
    <row r="7614" spans="1:1" ht="27.75" customHeight="1" x14ac:dyDescent="0.2">
      <c r="A7614" s="10"/>
    </row>
    <row r="7615" spans="1:1" ht="27.75" customHeight="1" x14ac:dyDescent="0.2">
      <c r="A7615" s="10"/>
    </row>
    <row r="7616" spans="1:1" ht="27.75" customHeight="1" x14ac:dyDescent="0.2">
      <c r="A7616" s="10"/>
    </row>
    <row r="7617" spans="1:1" ht="27.75" customHeight="1" x14ac:dyDescent="0.2">
      <c r="A7617" s="10"/>
    </row>
    <row r="7618" spans="1:1" ht="27.75" customHeight="1" x14ac:dyDescent="0.2">
      <c r="A7618" s="10"/>
    </row>
    <row r="7619" spans="1:1" ht="27.75" customHeight="1" x14ac:dyDescent="0.2">
      <c r="A7619" s="10"/>
    </row>
    <row r="7620" spans="1:1" ht="27.75" customHeight="1" x14ac:dyDescent="0.2">
      <c r="A7620" s="10"/>
    </row>
    <row r="7621" spans="1:1" ht="27.75" customHeight="1" x14ac:dyDescent="0.2">
      <c r="A7621" s="10"/>
    </row>
    <row r="7622" spans="1:1" ht="27.75" customHeight="1" x14ac:dyDescent="0.2">
      <c r="A7622" s="10"/>
    </row>
    <row r="7623" spans="1:1" ht="27.75" customHeight="1" x14ac:dyDescent="0.2">
      <c r="A7623" s="10"/>
    </row>
    <row r="7624" spans="1:1" ht="27.75" customHeight="1" x14ac:dyDescent="0.2">
      <c r="A7624" s="10"/>
    </row>
    <row r="7625" spans="1:1" ht="27.75" customHeight="1" x14ac:dyDescent="0.2">
      <c r="A7625" s="10"/>
    </row>
    <row r="7626" spans="1:1" ht="27.75" customHeight="1" x14ac:dyDescent="0.2">
      <c r="A7626" s="10"/>
    </row>
    <row r="7627" spans="1:1" ht="27.75" customHeight="1" x14ac:dyDescent="0.2">
      <c r="A7627" s="10"/>
    </row>
    <row r="7628" spans="1:1" ht="27.75" customHeight="1" x14ac:dyDescent="0.2">
      <c r="A7628" s="10"/>
    </row>
    <row r="7629" spans="1:1" ht="27.75" customHeight="1" x14ac:dyDescent="0.2">
      <c r="A7629" s="10"/>
    </row>
    <row r="7630" spans="1:1" ht="27.75" customHeight="1" x14ac:dyDescent="0.2">
      <c r="A7630" s="10"/>
    </row>
    <row r="7631" spans="1:1" ht="27.75" customHeight="1" x14ac:dyDescent="0.2">
      <c r="A7631" s="10"/>
    </row>
    <row r="7632" spans="1:1" ht="27.75" customHeight="1" x14ac:dyDescent="0.2">
      <c r="A7632" s="10"/>
    </row>
    <row r="7633" spans="1:1" ht="27.75" customHeight="1" x14ac:dyDescent="0.2">
      <c r="A7633" s="10"/>
    </row>
    <row r="7634" spans="1:1" ht="27.75" customHeight="1" x14ac:dyDescent="0.2">
      <c r="A7634" s="10"/>
    </row>
    <row r="7635" spans="1:1" ht="27.75" customHeight="1" x14ac:dyDescent="0.2">
      <c r="A7635" s="10"/>
    </row>
    <row r="7636" spans="1:1" ht="27.75" customHeight="1" x14ac:dyDescent="0.2">
      <c r="A7636" s="10"/>
    </row>
    <row r="7637" spans="1:1" ht="27.75" customHeight="1" x14ac:dyDescent="0.2">
      <c r="A7637" s="10"/>
    </row>
    <row r="7638" spans="1:1" ht="27.75" customHeight="1" x14ac:dyDescent="0.2">
      <c r="A7638" s="10"/>
    </row>
    <row r="7639" spans="1:1" ht="27.75" customHeight="1" x14ac:dyDescent="0.2">
      <c r="A7639" s="10"/>
    </row>
    <row r="7640" spans="1:1" ht="27.75" customHeight="1" x14ac:dyDescent="0.2">
      <c r="A7640" s="10"/>
    </row>
    <row r="7641" spans="1:1" ht="27.75" customHeight="1" x14ac:dyDescent="0.2">
      <c r="A7641" s="10"/>
    </row>
    <row r="7642" spans="1:1" ht="27.75" customHeight="1" x14ac:dyDescent="0.2">
      <c r="A7642" s="10"/>
    </row>
    <row r="7643" spans="1:1" ht="27.75" customHeight="1" x14ac:dyDescent="0.2">
      <c r="A7643" s="10"/>
    </row>
    <row r="7644" spans="1:1" ht="27.75" customHeight="1" x14ac:dyDescent="0.2">
      <c r="A7644" s="10"/>
    </row>
    <row r="7645" spans="1:1" ht="27.75" customHeight="1" x14ac:dyDescent="0.2">
      <c r="A7645" s="10"/>
    </row>
    <row r="7646" spans="1:1" ht="27.75" customHeight="1" x14ac:dyDescent="0.2">
      <c r="A7646" s="10"/>
    </row>
    <row r="7647" spans="1:1" ht="27.75" customHeight="1" x14ac:dyDescent="0.2">
      <c r="A7647" s="10"/>
    </row>
    <row r="7648" spans="1:1" ht="27.75" customHeight="1" x14ac:dyDescent="0.2">
      <c r="A7648" s="10"/>
    </row>
    <row r="7649" spans="1:1" ht="27.75" customHeight="1" x14ac:dyDescent="0.2">
      <c r="A7649" s="10"/>
    </row>
    <row r="7650" spans="1:1" ht="27.75" customHeight="1" x14ac:dyDescent="0.2">
      <c r="A7650" s="10"/>
    </row>
    <row r="7651" spans="1:1" ht="27.75" customHeight="1" x14ac:dyDescent="0.2">
      <c r="A7651" s="10"/>
    </row>
    <row r="7652" spans="1:1" ht="27.75" customHeight="1" x14ac:dyDescent="0.2">
      <c r="A7652" s="10"/>
    </row>
    <row r="7653" spans="1:1" ht="27.75" customHeight="1" x14ac:dyDescent="0.2">
      <c r="A7653" s="10"/>
    </row>
    <row r="7654" spans="1:1" ht="27.75" customHeight="1" x14ac:dyDescent="0.2">
      <c r="A7654" s="10"/>
    </row>
    <row r="7655" spans="1:1" ht="27.75" customHeight="1" x14ac:dyDescent="0.2">
      <c r="A7655" s="10"/>
    </row>
    <row r="7656" spans="1:1" ht="27.75" customHeight="1" x14ac:dyDescent="0.2">
      <c r="A7656" s="10"/>
    </row>
    <row r="7657" spans="1:1" ht="27.75" customHeight="1" x14ac:dyDescent="0.2">
      <c r="A7657" s="10"/>
    </row>
    <row r="7658" spans="1:1" ht="27.75" customHeight="1" x14ac:dyDescent="0.2">
      <c r="A7658" s="10"/>
    </row>
    <row r="7659" spans="1:1" ht="27.75" customHeight="1" x14ac:dyDescent="0.2">
      <c r="A7659" s="10"/>
    </row>
    <row r="7660" spans="1:1" ht="27.75" customHeight="1" x14ac:dyDescent="0.2">
      <c r="A7660" s="10"/>
    </row>
    <row r="7661" spans="1:1" ht="27.75" customHeight="1" x14ac:dyDescent="0.2">
      <c r="A7661" s="10"/>
    </row>
    <row r="7662" spans="1:1" ht="27.75" customHeight="1" x14ac:dyDescent="0.2">
      <c r="A7662" s="10"/>
    </row>
    <row r="7663" spans="1:1" ht="27.75" customHeight="1" x14ac:dyDescent="0.2">
      <c r="A7663" s="10"/>
    </row>
    <row r="7664" spans="1:1" ht="27.75" customHeight="1" x14ac:dyDescent="0.2">
      <c r="A7664" s="10"/>
    </row>
    <row r="7665" spans="1:1" ht="27.75" customHeight="1" x14ac:dyDescent="0.2">
      <c r="A7665" s="10"/>
    </row>
    <row r="7666" spans="1:1" ht="27.75" customHeight="1" x14ac:dyDescent="0.2">
      <c r="A7666" s="10"/>
    </row>
    <row r="7667" spans="1:1" ht="27.75" customHeight="1" x14ac:dyDescent="0.2">
      <c r="A7667" s="10"/>
    </row>
    <row r="7668" spans="1:1" ht="27.75" customHeight="1" x14ac:dyDescent="0.2">
      <c r="A7668" s="10"/>
    </row>
    <row r="7669" spans="1:1" ht="27.75" customHeight="1" x14ac:dyDescent="0.2">
      <c r="A7669" s="10"/>
    </row>
    <row r="7670" spans="1:1" ht="27.75" customHeight="1" x14ac:dyDescent="0.2">
      <c r="A7670" s="10"/>
    </row>
    <row r="7671" spans="1:1" ht="27.75" customHeight="1" x14ac:dyDescent="0.2">
      <c r="A7671" s="10"/>
    </row>
    <row r="7672" spans="1:1" ht="27.75" customHeight="1" x14ac:dyDescent="0.2">
      <c r="A7672" s="10"/>
    </row>
    <row r="7673" spans="1:1" ht="27.75" customHeight="1" x14ac:dyDescent="0.2">
      <c r="A7673" s="10"/>
    </row>
    <row r="7674" spans="1:1" ht="27.75" customHeight="1" x14ac:dyDescent="0.2">
      <c r="A7674" s="10"/>
    </row>
    <row r="7675" spans="1:1" ht="27.75" customHeight="1" x14ac:dyDescent="0.2">
      <c r="A7675" s="10"/>
    </row>
    <row r="7676" spans="1:1" ht="27.75" customHeight="1" x14ac:dyDescent="0.2">
      <c r="A7676" s="10"/>
    </row>
    <row r="7677" spans="1:1" ht="27.75" customHeight="1" x14ac:dyDescent="0.2">
      <c r="A7677" s="10"/>
    </row>
    <row r="7678" spans="1:1" ht="27.75" customHeight="1" x14ac:dyDescent="0.2">
      <c r="A7678" s="10"/>
    </row>
    <row r="7679" spans="1:1" ht="27.75" customHeight="1" x14ac:dyDescent="0.2">
      <c r="A7679" s="10"/>
    </row>
    <row r="7680" spans="1:1" ht="27.75" customHeight="1" x14ac:dyDescent="0.2">
      <c r="A7680" s="10"/>
    </row>
    <row r="7681" spans="1:1" ht="27.75" customHeight="1" x14ac:dyDescent="0.2">
      <c r="A7681" s="10"/>
    </row>
    <row r="7682" spans="1:1" ht="27.75" customHeight="1" x14ac:dyDescent="0.2">
      <c r="A7682" s="10"/>
    </row>
    <row r="7683" spans="1:1" ht="27.75" customHeight="1" x14ac:dyDescent="0.2">
      <c r="A7683" s="10"/>
    </row>
    <row r="7684" spans="1:1" ht="27.75" customHeight="1" x14ac:dyDescent="0.2">
      <c r="A7684" s="10"/>
    </row>
    <row r="7685" spans="1:1" ht="27.75" customHeight="1" x14ac:dyDescent="0.2">
      <c r="A7685" s="10"/>
    </row>
    <row r="7686" spans="1:1" ht="27.75" customHeight="1" x14ac:dyDescent="0.2">
      <c r="A7686" s="10"/>
    </row>
    <row r="7687" spans="1:1" ht="27.75" customHeight="1" x14ac:dyDescent="0.2">
      <c r="A7687" s="10"/>
    </row>
    <row r="7688" spans="1:1" ht="27.75" customHeight="1" x14ac:dyDescent="0.2">
      <c r="A7688" s="10"/>
    </row>
    <row r="7689" spans="1:1" ht="27.75" customHeight="1" x14ac:dyDescent="0.2">
      <c r="A7689" s="10"/>
    </row>
    <row r="7690" spans="1:1" ht="27.75" customHeight="1" x14ac:dyDescent="0.2">
      <c r="A7690" s="10"/>
    </row>
    <row r="7691" spans="1:1" ht="27.75" customHeight="1" x14ac:dyDescent="0.2">
      <c r="A7691" s="10"/>
    </row>
    <row r="7692" spans="1:1" ht="27.75" customHeight="1" x14ac:dyDescent="0.2">
      <c r="A7692" s="10"/>
    </row>
    <row r="7693" spans="1:1" ht="27.75" customHeight="1" x14ac:dyDescent="0.2">
      <c r="A7693" s="10"/>
    </row>
    <row r="7694" spans="1:1" ht="27.75" customHeight="1" x14ac:dyDescent="0.2">
      <c r="A7694" s="10"/>
    </row>
    <row r="7695" spans="1:1" ht="27.75" customHeight="1" x14ac:dyDescent="0.2">
      <c r="A7695" s="10"/>
    </row>
    <row r="7696" spans="1:1" ht="27.75" customHeight="1" x14ac:dyDescent="0.2">
      <c r="A7696" s="10"/>
    </row>
    <row r="7697" spans="1:1" ht="27.75" customHeight="1" x14ac:dyDescent="0.2">
      <c r="A7697" s="10"/>
    </row>
    <row r="7698" spans="1:1" ht="27.75" customHeight="1" x14ac:dyDescent="0.2">
      <c r="A7698" s="10"/>
    </row>
    <row r="7699" spans="1:1" ht="27.75" customHeight="1" x14ac:dyDescent="0.2">
      <c r="A7699" s="10"/>
    </row>
    <row r="7700" spans="1:1" ht="27.75" customHeight="1" x14ac:dyDescent="0.2">
      <c r="A7700" s="10"/>
    </row>
    <row r="7701" spans="1:1" ht="27.75" customHeight="1" x14ac:dyDescent="0.2">
      <c r="A7701" s="10"/>
    </row>
    <row r="7702" spans="1:1" ht="27.75" customHeight="1" x14ac:dyDescent="0.2">
      <c r="A7702" s="10"/>
    </row>
    <row r="7703" spans="1:1" ht="27.75" customHeight="1" x14ac:dyDescent="0.2">
      <c r="A7703" s="10"/>
    </row>
    <row r="7704" spans="1:1" ht="27.75" customHeight="1" x14ac:dyDescent="0.2">
      <c r="A7704" s="10"/>
    </row>
    <row r="7705" spans="1:1" ht="27.75" customHeight="1" x14ac:dyDescent="0.2">
      <c r="A7705" s="10"/>
    </row>
    <row r="7706" spans="1:1" ht="27.75" customHeight="1" x14ac:dyDescent="0.2">
      <c r="A7706" s="10"/>
    </row>
    <row r="7707" spans="1:1" ht="27.75" customHeight="1" x14ac:dyDescent="0.2">
      <c r="A7707" s="10"/>
    </row>
    <row r="7708" spans="1:1" ht="27.75" customHeight="1" x14ac:dyDescent="0.2">
      <c r="A7708" s="10"/>
    </row>
    <row r="7709" spans="1:1" ht="27.75" customHeight="1" x14ac:dyDescent="0.2">
      <c r="A7709" s="10"/>
    </row>
    <row r="7710" spans="1:1" ht="27.75" customHeight="1" x14ac:dyDescent="0.2">
      <c r="A7710" s="10"/>
    </row>
    <row r="7711" spans="1:1" ht="27.75" customHeight="1" x14ac:dyDescent="0.2">
      <c r="A7711" s="10"/>
    </row>
    <row r="7712" spans="1:1" ht="27.75" customHeight="1" x14ac:dyDescent="0.2">
      <c r="A7712" s="10"/>
    </row>
    <row r="7713" spans="1:1" ht="27.75" customHeight="1" x14ac:dyDescent="0.2">
      <c r="A7713" s="10"/>
    </row>
    <row r="7714" spans="1:1" ht="27.75" customHeight="1" x14ac:dyDescent="0.2">
      <c r="A7714" s="10"/>
    </row>
    <row r="7715" spans="1:1" ht="27.75" customHeight="1" x14ac:dyDescent="0.2">
      <c r="A7715" s="10"/>
    </row>
    <row r="7716" spans="1:1" ht="27.75" customHeight="1" x14ac:dyDescent="0.2">
      <c r="A7716" s="10"/>
    </row>
    <row r="7717" spans="1:1" ht="27.75" customHeight="1" x14ac:dyDescent="0.2">
      <c r="A7717" s="10"/>
    </row>
    <row r="7718" spans="1:1" ht="27.75" customHeight="1" x14ac:dyDescent="0.2">
      <c r="A7718" s="10"/>
    </row>
    <row r="7719" spans="1:1" ht="27.75" customHeight="1" x14ac:dyDescent="0.2">
      <c r="A7719" s="10"/>
    </row>
    <row r="7720" spans="1:1" ht="27.75" customHeight="1" x14ac:dyDescent="0.2">
      <c r="A7720" s="10"/>
    </row>
    <row r="7721" spans="1:1" ht="27.75" customHeight="1" x14ac:dyDescent="0.2">
      <c r="A7721" s="10"/>
    </row>
    <row r="7722" spans="1:1" ht="27.75" customHeight="1" x14ac:dyDescent="0.2">
      <c r="A7722" s="10"/>
    </row>
    <row r="7723" spans="1:1" ht="27.75" customHeight="1" x14ac:dyDescent="0.2">
      <c r="A7723" s="10"/>
    </row>
    <row r="7724" spans="1:1" ht="27.75" customHeight="1" x14ac:dyDescent="0.2">
      <c r="A7724" s="10"/>
    </row>
    <row r="7725" spans="1:1" ht="27.75" customHeight="1" x14ac:dyDescent="0.2">
      <c r="A7725" s="10"/>
    </row>
    <row r="7726" spans="1:1" ht="27.75" customHeight="1" x14ac:dyDescent="0.2">
      <c r="A7726" s="10"/>
    </row>
    <row r="7727" spans="1:1" ht="27.75" customHeight="1" x14ac:dyDescent="0.2">
      <c r="A7727" s="10"/>
    </row>
    <row r="7728" spans="1:1" ht="27.75" customHeight="1" x14ac:dyDescent="0.2">
      <c r="A7728" s="10"/>
    </row>
    <row r="7729" spans="1:1" ht="27.75" customHeight="1" x14ac:dyDescent="0.2">
      <c r="A7729" s="10"/>
    </row>
    <row r="7730" spans="1:1" ht="27.75" customHeight="1" x14ac:dyDescent="0.2">
      <c r="A7730" s="10"/>
    </row>
    <row r="7731" spans="1:1" ht="27.75" customHeight="1" x14ac:dyDescent="0.2">
      <c r="A7731" s="10"/>
    </row>
    <row r="7732" spans="1:1" ht="27.75" customHeight="1" x14ac:dyDescent="0.2">
      <c r="A7732" s="10"/>
    </row>
    <row r="7733" spans="1:1" ht="27.75" customHeight="1" x14ac:dyDescent="0.2">
      <c r="A7733" s="10"/>
    </row>
    <row r="7734" spans="1:1" ht="27.75" customHeight="1" x14ac:dyDescent="0.2">
      <c r="A7734" s="10"/>
    </row>
    <row r="7735" spans="1:1" ht="27.75" customHeight="1" x14ac:dyDescent="0.2">
      <c r="A7735" s="10"/>
    </row>
    <row r="7736" spans="1:1" ht="27.75" customHeight="1" x14ac:dyDescent="0.2">
      <c r="A7736" s="10"/>
    </row>
    <row r="7737" spans="1:1" ht="27.75" customHeight="1" x14ac:dyDescent="0.2">
      <c r="A7737" s="10"/>
    </row>
    <row r="7738" spans="1:1" ht="27.75" customHeight="1" x14ac:dyDescent="0.2">
      <c r="A7738" s="10"/>
    </row>
    <row r="7739" spans="1:1" ht="27.75" customHeight="1" x14ac:dyDescent="0.2">
      <c r="A7739" s="10"/>
    </row>
    <row r="7740" spans="1:1" ht="27.75" customHeight="1" x14ac:dyDescent="0.2">
      <c r="A7740" s="10"/>
    </row>
    <row r="7741" spans="1:1" ht="27.75" customHeight="1" x14ac:dyDescent="0.2">
      <c r="A7741" s="10"/>
    </row>
    <row r="7742" spans="1:1" ht="27.75" customHeight="1" x14ac:dyDescent="0.2">
      <c r="A7742" s="10"/>
    </row>
    <row r="7743" spans="1:1" ht="27.75" customHeight="1" x14ac:dyDescent="0.2">
      <c r="A7743" s="10"/>
    </row>
    <row r="7744" spans="1:1" ht="27.75" customHeight="1" x14ac:dyDescent="0.2">
      <c r="A7744" s="10"/>
    </row>
    <row r="7745" spans="1:1" ht="27.75" customHeight="1" x14ac:dyDescent="0.2">
      <c r="A7745" s="10"/>
    </row>
    <row r="7746" spans="1:1" ht="27.75" customHeight="1" x14ac:dyDescent="0.2">
      <c r="A7746" s="10"/>
    </row>
    <row r="7747" spans="1:1" ht="27.75" customHeight="1" x14ac:dyDescent="0.2">
      <c r="A7747" s="10"/>
    </row>
    <row r="7748" spans="1:1" ht="27.75" customHeight="1" x14ac:dyDescent="0.2">
      <c r="A7748" s="10"/>
    </row>
    <row r="7749" spans="1:1" ht="27.75" customHeight="1" x14ac:dyDescent="0.2">
      <c r="A7749" s="10"/>
    </row>
    <row r="7750" spans="1:1" ht="27.75" customHeight="1" x14ac:dyDescent="0.2">
      <c r="A7750" s="10"/>
    </row>
    <row r="7751" spans="1:1" ht="27.75" customHeight="1" x14ac:dyDescent="0.2">
      <c r="A7751" s="10"/>
    </row>
    <row r="7752" spans="1:1" ht="27.75" customHeight="1" x14ac:dyDescent="0.2">
      <c r="A7752" s="10"/>
    </row>
    <row r="7753" spans="1:1" ht="27.75" customHeight="1" x14ac:dyDescent="0.2">
      <c r="A7753" s="10"/>
    </row>
    <row r="7754" spans="1:1" ht="27.75" customHeight="1" x14ac:dyDescent="0.2">
      <c r="A7754" s="10"/>
    </row>
    <row r="7755" spans="1:1" ht="27.75" customHeight="1" x14ac:dyDescent="0.2">
      <c r="A7755" s="10"/>
    </row>
    <row r="7756" spans="1:1" ht="27.75" customHeight="1" x14ac:dyDescent="0.2">
      <c r="A7756" s="10"/>
    </row>
    <row r="7757" spans="1:1" ht="27.75" customHeight="1" x14ac:dyDescent="0.2">
      <c r="A7757" s="10"/>
    </row>
    <row r="7758" spans="1:1" ht="27.75" customHeight="1" x14ac:dyDescent="0.2">
      <c r="A7758" s="10"/>
    </row>
    <row r="7759" spans="1:1" ht="27.75" customHeight="1" x14ac:dyDescent="0.2">
      <c r="A7759" s="10"/>
    </row>
    <row r="7760" spans="1:1" ht="27.75" customHeight="1" x14ac:dyDescent="0.2">
      <c r="A7760" s="10"/>
    </row>
    <row r="7761" spans="1:1" ht="27.75" customHeight="1" x14ac:dyDescent="0.2">
      <c r="A7761" s="10"/>
    </row>
    <row r="7762" spans="1:1" ht="27.75" customHeight="1" x14ac:dyDescent="0.2">
      <c r="A7762" s="10"/>
    </row>
    <row r="7763" spans="1:1" ht="27.75" customHeight="1" x14ac:dyDescent="0.2">
      <c r="A7763" s="10"/>
    </row>
    <row r="7764" spans="1:1" ht="27.75" customHeight="1" x14ac:dyDescent="0.2">
      <c r="A7764" s="10"/>
    </row>
    <row r="7765" spans="1:1" ht="27.75" customHeight="1" x14ac:dyDescent="0.2">
      <c r="A7765" s="10"/>
    </row>
    <row r="7766" spans="1:1" ht="27.75" customHeight="1" x14ac:dyDescent="0.2">
      <c r="A7766" s="10"/>
    </row>
    <row r="7767" spans="1:1" ht="27.75" customHeight="1" x14ac:dyDescent="0.2">
      <c r="A7767" s="10"/>
    </row>
    <row r="7768" spans="1:1" ht="27.75" customHeight="1" x14ac:dyDescent="0.2">
      <c r="A7768" s="10"/>
    </row>
    <row r="7769" spans="1:1" ht="27.75" customHeight="1" x14ac:dyDescent="0.2">
      <c r="A7769" s="10"/>
    </row>
    <row r="7770" spans="1:1" ht="27.75" customHeight="1" x14ac:dyDescent="0.2">
      <c r="A7770" s="10"/>
    </row>
    <row r="7771" spans="1:1" ht="27.75" customHeight="1" x14ac:dyDescent="0.2">
      <c r="A7771" s="10"/>
    </row>
    <row r="7772" spans="1:1" ht="27.75" customHeight="1" x14ac:dyDescent="0.2">
      <c r="A7772" s="10"/>
    </row>
    <row r="7773" spans="1:1" ht="27.75" customHeight="1" x14ac:dyDescent="0.2">
      <c r="A7773" s="10"/>
    </row>
    <row r="7774" spans="1:1" ht="27.75" customHeight="1" x14ac:dyDescent="0.2">
      <c r="A7774" s="10"/>
    </row>
    <row r="7775" spans="1:1" ht="27.75" customHeight="1" x14ac:dyDescent="0.2">
      <c r="A7775" s="10"/>
    </row>
    <row r="7776" spans="1:1" ht="27.75" customHeight="1" x14ac:dyDescent="0.2">
      <c r="A7776" s="10"/>
    </row>
    <row r="7777" spans="1:1" ht="27.75" customHeight="1" x14ac:dyDescent="0.2">
      <c r="A7777" s="10"/>
    </row>
    <row r="7778" spans="1:1" ht="27.75" customHeight="1" x14ac:dyDescent="0.2">
      <c r="A7778" s="10"/>
    </row>
    <row r="7779" spans="1:1" ht="27.75" customHeight="1" x14ac:dyDescent="0.2">
      <c r="A7779" s="10"/>
    </row>
    <row r="7780" spans="1:1" ht="27.75" customHeight="1" x14ac:dyDescent="0.2">
      <c r="A7780" s="10"/>
    </row>
    <row r="7781" spans="1:1" ht="27.75" customHeight="1" x14ac:dyDescent="0.2">
      <c r="A7781" s="10"/>
    </row>
    <row r="7782" spans="1:1" ht="27.75" customHeight="1" x14ac:dyDescent="0.2">
      <c r="A7782" s="10"/>
    </row>
    <row r="7783" spans="1:1" ht="27.75" customHeight="1" x14ac:dyDescent="0.2">
      <c r="A7783" s="10"/>
    </row>
    <row r="7784" spans="1:1" ht="27.75" customHeight="1" x14ac:dyDescent="0.2">
      <c r="A7784" s="10"/>
    </row>
    <row r="7785" spans="1:1" ht="27.75" customHeight="1" x14ac:dyDescent="0.2">
      <c r="A7785" s="10"/>
    </row>
    <row r="7786" spans="1:1" ht="27.75" customHeight="1" x14ac:dyDescent="0.2">
      <c r="A7786" s="10"/>
    </row>
    <row r="7787" spans="1:1" ht="27.75" customHeight="1" x14ac:dyDescent="0.2">
      <c r="A7787" s="10"/>
    </row>
    <row r="7788" spans="1:1" ht="27.75" customHeight="1" x14ac:dyDescent="0.2">
      <c r="A7788" s="10"/>
    </row>
    <row r="7789" spans="1:1" ht="27.75" customHeight="1" x14ac:dyDescent="0.2">
      <c r="A7789" s="10"/>
    </row>
    <row r="7790" spans="1:1" ht="27.75" customHeight="1" x14ac:dyDescent="0.2">
      <c r="A7790" s="10"/>
    </row>
    <row r="7791" spans="1:1" ht="27.75" customHeight="1" x14ac:dyDescent="0.2">
      <c r="A7791" s="10"/>
    </row>
    <row r="7792" spans="1:1" ht="27.75" customHeight="1" x14ac:dyDescent="0.2">
      <c r="A7792" s="10"/>
    </row>
    <row r="7793" spans="1:1" ht="27.75" customHeight="1" x14ac:dyDescent="0.2">
      <c r="A7793" s="10"/>
    </row>
    <row r="7794" spans="1:1" ht="27.75" customHeight="1" x14ac:dyDescent="0.2">
      <c r="A7794" s="10"/>
    </row>
    <row r="7795" spans="1:1" ht="27.75" customHeight="1" x14ac:dyDescent="0.2">
      <c r="A7795" s="10"/>
    </row>
    <row r="7796" spans="1:1" ht="27.75" customHeight="1" x14ac:dyDescent="0.2">
      <c r="A7796" s="10"/>
    </row>
    <row r="7797" spans="1:1" ht="27.75" customHeight="1" x14ac:dyDescent="0.2">
      <c r="A7797" s="10"/>
    </row>
    <row r="7798" spans="1:1" ht="27.75" customHeight="1" x14ac:dyDescent="0.2">
      <c r="A7798" s="10"/>
    </row>
    <row r="7799" spans="1:1" ht="27.75" customHeight="1" x14ac:dyDescent="0.2">
      <c r="A7799" s="10"/>
    </row>
    <row r="7800" spans="1:1" ht="27.75" customHeight="1" x14ac:dyDescent="0.2">
      <c r="A7800" s="10"/>
    </row>
    <row r="7801" spans="1:1" ht="27.75" customHeight="1" x14ac:dyDescent="0.2">
      <c r="A7801" s="10"/>
    </row>
    <row r="7802" spans="1:1" ht="27.75" customHeight="1" x14ac:dyDescent="0.2">
      <c r="A7802" s="10"/>
    </row>
    <row r="7803" spans="1:1" ht="27.75" customHeight="1" x14ac:dyDescent="0.2">
      <c r="A7803" s="10"/>
    </row>
    <row r="7804" spans="1:1" ht="27.75" customHeight="1" x14ac:dyDescent="0.2">
      <c r="A7804" s="10"/>
    </row>
    <row r="7805" spans="1:1" ht="27.75" customHeight="1" x14ac:dyDescent="0.2">
      <c r="A7805" s="10"/>
    </row>
    <row r="7806" spans="1:1" ht="27.75" customHeight="1" x14ac:dyDescent="0.2">
      <c r="A7806" s="10"/>
    </row>
    <row r="7807" spans="1:1" ht="27.75" customHeight="1" x14ac:dyDescent="0.2">
      <c r="A7807" s="10"/>
    </row>
    <row r="7808" spans="1:1" ht="27.75" customHeight="1" x14ac:dyDescent="0.2">
      <c r="A7808" s="10"/>
    </row>
    <row r="7809" spans="1:1" ht="27.75" customHeight="1" x14ac:dyDescent="0.2">
      <c r="A7809" s="10"/>
    </row>
    <row r="7810" spans="1:1" ht="27.75" customHeight="1" x14ac:dyDescent="0.2">
      <c r="A7810" s="10"/>
    </row>
    <row r="7811" spans="1:1" ht="27.75" customHeight="1" x14ac:dyDescent="0.2">
      <c r="A7811" s="10"/>
    </row>
    <row r="7812" spans="1:1" ht="27.75" customHeight="1" x14ac:dyDescent="0.2">
      <c r="A7812" s="10"/>
    </row>
    <row r="7813" spans="1:1" ht="27.75" customHeight="1" x14ac:dyDescent="0.2">
      <c r="A7813" s="10"/>
    </row>
    <row r="7814" spans="1:1" ht="27.75" customHeight="1" x14ac:dyDescent="0.2">
      <c r="A7814" s="10"/>
    </row>
    <row r="7815" spans="1:1" ht="27.75" customHeight="1" x14ac:dyDescent="0.2">
      <c r="A7815" s="10"/>
    </row>
    <row r="7816" spans="1:1" ht="27.75" customHeight="1" x14ac:dyDescent="0.2">
      <c r="A7816" s="10"/>
    </row>
    <row r="7817" spans="1:1" ht="27.75" customHeight="1" x14ac:dyDescent="0.2">
      <c r="A7817" s="10"/>
    </row>
    <row r="7818" spans="1:1" ht="27.75" customHeight="1" x14ac:dyDescent="0.2">
      <c r="A7818" s="10"/>
    </row>
    <row r="7819" spans="1:1" ht="27.75" customHeight="1" x14ac:dyDescent="0.2">
      <c r="A7819" s="10"/>
    </row>
    <row r="7820" spans="1:1" ht="27.75" customHeight="1" x14ac:dyDescent="0.2">
      <c r="A7820" s="10"/>
    </row>
    <row r="7821" spans="1:1" ht="27.75" customHeight="1" x14ac:dyDescent="0.2">
      <c r="A7821" s="10"/>
    </row>
    <row r="7822" spans="1:1" ht="27.75" customHeight="1" x14ac:dyDescent="0.2">
      <c r="A7822" s="10"/>
    </row>
    <row r="7823" spans="1:1" ht="27.75" customHeight="1" x14ac:dyDescent="0.2">
      <c r="A7823" s="10"/>
    </row>
    <row r="7824" spans="1:1" ht="27.75" customHeight="1" x14ac:dyDescent="0.2">
      <c r="A7824" s="10"/>
    </row>
    <row r="7825" spans="1:1" ht="27.75" customHeight="1" x14ac:dyDescent="0.2">
      <c r="A7825" s="10"/>
    </row>
    <row r="7826" spans="1:1" ht="27.75" customHeight="1" x14ac:dyDescent="0.2">
      <c r="A7826" s="10"/>
    </row>
    <row r="7827" spans="1:1" ht="27.75" customHeight="1" x14ac:dyDescent="0.2">
      <c r="A7827" s="10"/>
    </row>
    <row r="7828" spans="1:1" ht="27.75" customHeight="1" x14ac:dyDescent="0.2">
      <c r="A7828" s="10"/>
    </row>
    <row r="7829" spans="1:1" ht="27.75" customHeight="1" x14ac:dyDescent="0.2">
      <c r="A7829" s="10"/>
    </row>
    <row r="7830" spans="1:1" ht="27.75" customHeight="1" x14ac:dyDescent="0.2">
      <c r="A7830" s="10"/>
    </row>
    <row r="7831" spans="1:1" ht="27.75" customHeight="1" x14ac:dyDescent="0.2">
      <c r="A7831" s="10"/>
    </row>
    <row r="7832" spans="1:1" ht="27.75" customHeight="1" x14ac:dyDescent="0.2">
      <c r="A7832" s="10"/>
    </row>
    <row r="7833" spans="1:1" ht="27.75" customHeight="1" x14ac:dyDescent="0.2">
      <c r="A7833" s="10"/>
    </row>
    <row r="7834" spans="1:1" ht="27.75" customHeight="1" x14ac:dyDescent="0.2">
      <c r="A7834" s="10"/>
    </row>
    <row r="7835" spans="1:1" ht="27.75" customHeight="1" x14ac:dyDescent="0.2">
      <c r="A7835" s="10"/>
    </row>
    <row r="7836" spans="1:1" ht="27.75" customHeight="1" x14ac:dyDescent="0.2">
      <c r="A7836" s="10"/>
    </row>
    <row r="7837" spans="1:1" ht="27.75" customHeight="1" x14ac:dyDescent="0.2">
      <c r="A7837" s="10"/>
    </row>
    <row r="7838" spans="1:1" ht="27.75" customHeight="1" x14ac:dyDescent="0.2">
      <c r="A7838" s="10"/>
    </row>
    <row r="7839" spans="1:1" ht="27.75" customHeight="1" x14ac:dyDescent="0.2">
      <c r="A7839" s="10"/>
    </row>
    <row r="7840" spans="1:1" ht="27.75" customHeight="1" x14ac:dyDescent="0.2">
      <c r="A7840" s="10"/>
    </row>
    <row r="7841" spans="1:1" ht="27.75" customHeight="1" x14ac:dyDescent="0.2">
      <c r="A7841" s="10"/>
    </row>
    <row r="7842" spans="1:1" ht="27.75" customHeight="1" x14ac:dyDescent="0.2">
      <c r="A7842" s="10"/>
    </row>
    <row r="7843" spans="1:1" ht="27.75" customHeight="1" x14ac:dyDescent="0.2">
      <c r="A7843" s="10"/>
    </row>
    <row r="7844" spans="1:1" ht="27.75" customHeight="1" x14ac:dyDescent="0.2">
      <c r="A7844" s="10"/>
    </row>
    <row r="7845" spans="1:1" ht="27.75" customHeight="1" x14ac:dyDescent="0.2">
      <c r="A7845" s="10"/>
    </row>
    <row r="7846" spans="1:1" ht="27.75" customHeight="1" x14ac:dyDescent="0.2">
      <c r="A7846" s="10"/>
    </row>
    <row r="7847" spans="1:1" ht="27.75" customHeight="1" x14ac:dyDescent="0.2">
      <c r="A7847" s="10"/>
    </row>
    <row r="7848" spans="1:1" ht="27.75" customHeight="1" x14ac:dyDescent="0.2">
      <c r="A7848" s="10"/>
    </row>
    <row r="7849" spans="1:1" ht="27.75" customHeight="1" x14ac:dyDescent="0.2">
      <c r="A7849" s="10"/>
    </row>
    <row r="7850" spans="1:1" ht="27.75" customHeight="1" x14ac:dyDescent="0.2">
      <c r="A7850" s="10"/>
    </row>
    <row r="7851" spans="1:1" ht="27.75" customHeight="1" x14ac:dyDescent="0.2">
      <c r="A7851" s="10"/>
    </row>
    <row r="7852" spans="1:1" ht="27.75" customHeight="1" x14ac:dyDescent="0.2">
      <c r="A7852" s="10"/>
    </row>
    <row r="7853" spans="1:1" ht="27.75" customHeight="1" x14ac:dyDescent="0.2">
      <c r="A7853" s="10"/>
    </row>
    <row r="7854" spans="1:1" ht="27.75" customHeight="1" x14ac:dyDescent="0.2">
      <c r="A7854" s="10"/>
    </row>
    <row r="7855" spans="1:1" ht="27.75" customHeight="1" x14ac:dyDescent="0.2">
      <c r="A7855" s="10"/>
    </row>
    <row r="7856" spans="1:1" ht="27.75" customHeight="1" x14ac:dyDescent="0.2">
      <c r="A7856" s="10"/>
    </row>
    <row r="7857" spans="1:1" ht="27.75" customHeight="1" x14ac:dyDescent="0.2">
      <c r="A7857" s="10"/>
    </row>
    <row r="7858" spans="1:1" ht="27.75" customHeight="1" x14ac:dyDescent="0.2">
      <c r="A7858" s="10"/>
    </row>
    <row r="7859" spans="1:1" ht="27.75" customHeight="1" x14ac:dyDescent="0.2">
      <c r="A7859" s="10"/>
    </row>
    <row r="7860" spans="1:1" ht="27.75" customHeight="1" x14ac:dyDescent="0.2">
      <c r="A7860" s="10"/>
    </row>
    <row r="7861" spans="1:1" ht="27.75" customHeight="1" x14ac:dyDescent="0.2">
      <c r="A7861" s="10"/>
    </row>
    <row r="7862" spans="1:1" ht="27.75" customHeight="1" x14ac:dyDescent="0.2">
      <c r="A7862" s="10"/>
    </row>
    <row r="7863" spans="1:1" ht="27.75" customHeight="1" x14ac:dyDescent="0.2">
      <c r="A7863" s="10"/>
    </row>
    <row r="7864" spans="1:1" ht="27.75" customHeight="1" x14ac:dyDescent="0.2">
      <c r="A7864" s="10"/>
    </row>
    <row r="7865" spans="1:1" ht="27.75" customHeight="1" x14ac:dyDescent="0.2">
      <c r="A7865" s="10"/>
    </row>
    <row r="7866" spans="1:1" ht="27.75" customHeight="1" x14ac:dyDescent="0.2">
      <c r="A7866" s="10"/>
    </row>
    <row r="7867" spans="1:1" ht="27.75" customHeight="1" x14ac:dyDescent="0.2">
      <c r="A7867" s="10"/>
    </row>
    <row r="7868" spans="1:1" ht="27.75" customHeight="1" x14ac:dyDescent="0.2">
      <c r="A7868" s="10"/>
    </row>
    <row r="7869" spans="1:1" ht="27.75" customHeight="1" x14ac:dyDescent="0.2">
      <c r="A7869" s="10"/>
    </row>
    <row r="7870" spans="1:1" ht="27.75" customHeight="1" x14ac:dyDescent="0.2">
      <c r="A7870" s="10"/>
    </row>
    <row r="7871" spans="1:1" ht="27.75" customHeight="1" x14ac:dyDescent="0.2">
      <c r="A7871" s="10"/>
    </row>
    <row r="7872" spans="1:1" ht="27.75" customHeight="1" x14ac:dyDescent="0.2">
      <c r="A7872" s="10"/>
    </row>
    <row r="7873" spans="1:1" ht="27.75" customHeight="1" x14ac:dyDescent="0.2">
      <c r="A7873" s="10"/>
    </row>
    <row r="7874" spans="1:1" ht="27.75" customHeight="1" x14ac:dyDescent="0.2">
      <c r="A7874" s="10"/>
    </row>
    <row r="7875" spans="1:1" ht="27.75" customHeight="1" x14ac:dyDescent="0.2">
      <c r="A7875" s="10"/>
    </row>
    <row r="7876" spans="1:1" ht="27.75" customHeight="1" x14ac:dyDescent="0.2">
      <c r="A7876" s="10"/>
    </row>
    <row r="7877" spans="1:1" ht="27.75" customHeight="1" x14ac:dyDescent="0.2">
      <c r="A7877" s="10"/>
    </row>
    <row r="7878" spans="1:1" ht="27.75" customHeight="1" x14ac:dyDescent="0.2">
      <c r="A7878" s="10"/>
    </row>
    <row r="7879" spans="1:1" ht="27.75" customHeight="1" x14ac:dyDescent="0.2">
      <c r="A7879" s="10"/>
    </row>
    <row r="7880" spans="1:1" ht="27.75" customHeight="1" x14ac:dyDescent="0.2">
      <c r="A7880" s="10"/>
    </row>
    <row r="7881" spans="1:1" ht="27.75" customHeight="1" x14ac:dyDescent="0.2">
      <c r="A7881" s="10"/>
    </row>
    <row r="7882" spans="1:1" ht="27.75" customHeight="1" x14ac:dyDescent="0.2">
      <c r="A7882" s="10"/>
    </row>
    <row r="7883" spans="1:1" ht="27.75" customHeight="1" x14ac:dyDescent="0.2">
      <c r="A7883" s="10"/>
    </row>
    <row r="7884" spans="1:1" ht="27.75" customHeight="1" x14ac:dyDescent="0.2">
      <c r="A7884" s="10"/>
    </row>
    <row r="7885" spans="1:1" ht="27.75" customHeight="1" x14ac:dyDescent="0.2">
      <c r="A7885" s="10"/>
    </row>
    <row r="7886" spans="1:1" ht="27.75" customHeight="1" x14ac:dyDescent="0.2">
      <c r="A7886" s="10"/>
    </row>
    <row r="7887" spans="1:1" ht="27.75" customHeight="1" x14ac:dyDescent="0.2">
      <c r="A7887" s="10"/>
    </row>
    <row r="7888" spans="1:1" ht="27.75" customHeight="1" x14ac:dyDescent="0.2">
      <c r="A7888" s="10"/>
    </row>
    <row r="7889" spans="1:1" ht="27.75" customHeight="1" x14ac:dyDescent="0.2">
      <c r="A7889" s="10"/>
    </row>
    <row r="7890" spans="1:1" ht="27.75" customHeight="1" x14ac:dyDescent="0.2">
      <c r="A7890" s="10"/>
    </row>
    <row r="7891" spans="1:1" ht="27.75" customHeight="1" x14ac:dyDescent="0.2">
      <c r="A7891" s="10"/>
    </row>
    <row r="7892" spans="1:1" ht="27.75" customHeight="1" x14ac:dyDescent="0.2">
      <c r="A7892" s="10"/>
    </row>
    <row r="7893" spans="1:1" ht="27.75" customHeight="1" x14ac:dyDescent="0.2">
      <c r="A7893" s="10"/>
    </row>
    <row r="7894" spans="1:1" ht="27.75" customHeight="1" x14ac:dyDescent="0.2">
      <c r="A7894" s="10"/>
    </row>
    <row r="7895" spans="1:1" ht="27.75" customHeight="1" x14ac:dyDescent="0.2">
      <c r="A7895" s="10"/>
    </row>
    <row r="7896" spans="1:1" ht="27.75" customHeight="1" x14ac:dyDescent="0.2">
      <c r="A7896" s="10"/>
    </row>
    <row r="7897" spans="1:1" ht="27.75" customHeight="1" x14ac:dyDescent="0.2">
      <c r="A7897" s="10"/>
    </row>
    <row r="7898" spans="1:1" ht="27.75" customHeight="1" x14ac:dyDescent="0.2">
      <c r="A7898" s="10"/>
    </row>
    <row r="7899" spans="1:1" ht="27.75" customHeight="1" x14ac:dyDescent="0.2">
      <c r="A7899" s="10"/>
    </row>
    <row r="7900" spans="1:1" ht="27.75" customHeight="1" x14ac:dyDescent="0.2">
      <c r="A7900" s="10"/>
    </row>
    <row r="7901" spans="1:1" ht="27.75" customHeight="1" x14ac:dyDescent="0.2">
      <c r="A7901" s="10"/>
    </row>
    <row r="7902" spans="1:1" ht="27.75" customHeight="1" x14ac:dyDescent="0.2">
      <c r="A7902" s="10"/>
    </row>
    <row r="7903" spans="1:1" ht="27.75" customHeight="1" x14ac:dyDescent="0.2">
      <c r="A7903" s="10"/>
    </row>
    <row r="7904" spans="1:1" ht="27.75" customHeight="1" x14ac:dyDescent="0.2">
      <c r="A7904" s="10"/>
    </row>
    <row r="7905" spans="1:1" ht="27.75" customHeight="1" x14ac:dyDescent="0.2">
      <c r="A7905" s="10"/>
    </row>
    <row r="7906" spans="1:1" ht="27.75" customHeight="1" x14ac:dyDescent="0.2">
      <c r="A7906" s="10"/>
    </row>
    <row r="7907" spans="1:1" ht="27.75" customHeight="1" x14ac:dyDescent="0.2">
      <c r="A7907" s="10"/>
    </row>
    <row r="7908" spans="1:1" ht="27.75" customHeight="1" x14ac:dyDescent="0.2">
      <c r="A7908" s="10"/>
    </row>
    <row r="7909" spans="1:1" ht="27.75" customHeight="1" x14ac:dyDescent="0.2">
      <c r="A7909" s="10"/>
    </row>
    <row r="7910" spans="1:1" ht="27.75" customHeight="1" x14ac:dyDescent="0.2">
      <c r="A7910" s="10"/>
    </row>
    <row r="7911" spans="1:1" ht="27.75" customHeight="1" x14ac:dyDescent="0.2">
      <c r="A7911" s="10"/>
    </row>
    <row r="7912" spans="1:1" ht="27.75" customHeight="1" x14ac:dyDescent="0.2">
      <c r="A7912" s="10"/>
    </row>
    <row r="7913" spans="1:1" ht="27.75" customHeight="1" x14ac:dyDescent="0.2">
      <c r="A7913" s="10"/>
    </row>
    <row r="7914" spans="1:1" ht="27.75" customHeight="1" x14ac:dyDescent="0.2">
      <c r="A7914" s="10"/>
    </row>
    <row r="7915" spans="1:1" ht="27.75" customHeight="1" x14ac:dyDescent="0.2">
      <c r="A7915" s="10"/>
    </row>
    <row r="7916" spans="1:1" ht="27.75" customHeight="1" x14ac:dyDescent="0.2">
      <c r="A7916" s="10"/>
    </row>
    <row r="7917" spans="1:1" ht="27.75" customHeight="1" x14ac:dyDescent="0.2">
      <c r="A7917" s="10"/>
    </row>
    <row r="7918" spans="1:1" ht="27.75" customHeight="1" x14ac:dyDescent="0.2">
      <c r="A7918" s="10"/>
    </row>
    <row r="7919" spans="1:1" ht="27.75" customHeight="1" x14ac:dyDescent="0.2">
      <c r="A7919" s="10"/>
    </row>
    <row r="7920" spans="1:1" ht="27.75" customHeight="1" x14ac:dyDescent="0.2">
      <c r="A7920" s="10"/>
    </row>
    <row r="7921" spans="1:1" ht="27.75" customHeight="1" x14ac:dyDescent="0.2">
      <c r="A7921" s="10"/>
    </row>
    <row r="7922" spans="1:1" ht="27.75" customHeight="1" x14ac:dyDescent="0.2">
      <c r="A7922" s="10"/>
    </row>
    <row r="7923" spans="1:1" ht="27.75" customHeight="1" x14ac:dyDescent="0.2">
      <c r="A7923" s="10"/>
    </row>
    <row r="7924" spans="1:1" ht="27.75" customHeight="1" x14ac:dyDescent="0.2">
      <c r="A7924" s="10"/>
    </row>
    <row r="7925" spans="1:1" ht="27.75" customHeight="1" x14ac:dyDescent="0.2">
      <c r="A7925" s="10"/>
    </row>
    <row r="7926" spans="1:1" ht="27.75" customHeight="1" x14ac:dyDescent="0.2">
      <c r="A7926" s="10"/>
    </row>
    <row r="7927" spans="1:1" ht="27.75" customHeight="1" x14ac:dyDescent="0.2">
      <c r="A7927" s="10"/>
    </row>
    <row r="7928" spans="1:1" ht="27.75" customHeight="1" x14ac:dyDescent="0.2">
      <c r="A7928" s="10"/>
    </row>
    <row r="7929" spans="1:1" ht="27.75" customHeight="1" x14ac:dyDescent="0.2">
      <c r="A7929" s="10"/>
    </row>
    <row r="7930" spans="1:1" ht="27.75" customHeight="1" x14ac:dyDescent="0.2">
      <c r="A7930" s="10"/>
    </row>
    <row r="7931" spans="1:1" ht="27.75" customHeight="1" x14ac:dyDescent="0.2">
      <c r="A7931" s="10"/>
    </row>
    <row r="7932" spans="1:1" ht="27.75" customHeight="1" x14ac:dyDescent="0.2">
      <c r="A7932" s="10"/>
    </row>
    <row r="7933" spans="1:1" ht="27.75" customHeight="1" x14ac:dyDescent="0.2">
      <c r="A7933" s="10"/>
    </row>
    <row r="7934" spans="1:1" ht="27.75" customHeight="1" x14ac:dyDescent="0.2">
      <c r="A7934" s="10"/>
    </row>
    <row r="7935" spans="1:1" ht="27.75" customHeight="1" x14ac:dyDescent="0.2">
      <c r="A7935" s="10"/>
    </row>
    <row r="7936" spans="1:1" ht="27.75" customHeight="1" x14ac:dyDescent="0.2">
      <c r="A7936" s="10"/>
    </row>
    <row r="7937" spans="1:1" ht="27.75" customHeight="1" x14ac:dyDescent="0.2">
      <c r="A7937" s="10"/>
    </row>
    <row r="7938" spans="1:1" ht="27.75" customHeight="1" x14ac:dyDescent="0.2">
      <c r="A7938" s="10"/>
    </row>
    <row r="7939" spans="1:1" ht="27.75" customHeight="1" x14ac:dyDescent="0.2">
      <c r="A7939" s="10"/>
    </row>
    <row r="7940" spans="1:1" ht="27.75" customHeight="1" x14ac:dyDescent="0.2">
      <c r="A7940" s="10"/>
    </row>
    <row r="7941" spans="1:1" ht="27.75" customHeight="1" x14ac:dyDescent="0.2">
      <c r="A7941" s="10"/>
    </row>
    <row r="7942" spans="1:1" ht="27.75" customHeight="1" x14ac:dyDescent="0.2">
      <c r="A7942" s="10"/>
    </row>
    <row r="7943" spans="1:1" ht="27.75" customHeight="1" x14ac:dyDescent="0.2">
      <c r="A7943" s="10"/>
    </row>
    <row r="7944" spans="1:1" ht="27.75" customHeight="1" x14ac:dyDescent="0.2">
      <c r="A7944" s="10"/>
    </row>
    <row r="7945" spans="1:1" ht="27.75" customHeight="1" x14ac:dyDescent="0.2">
      <c r="A7945" s="10"/>
    </row>
    <row r="7946" spans="1:1" ht="27.75" customHeight="1" x14ac:dyDescent="0.2">
      <c r="A7946" s="10"/>
    </row>
    <row r="7947" spans="1:1" ht="27.75" customHeight="1" x14ac:dyDescent="0.2">
      <c r="A7947" s="10"/>
    </row>
    <row r="7948" spans="1:1" ht="27.75" customHeight="1" x14ac:dyDescent="0.2">
      <c r="A7948" s="10"/>
    </row>
    <row r="7949" spans="1:1" ht="27.75" customHeight="1" x14ac:dyDescent="0.2">
      <c r="A7949" s="10"/>
    </row>
    <row r="7950" spans="1:1" ht="27.75" customHeight="1" x14ac:dyDescent="0.2">
      <c r="A7950" s="10"/>
    </row>
    <row r="7951" spans="1:1" ht="27.75" customHeight="1" x14ac:dyDescent="0.2">
      <c r="A7951" s="10"/>
    </row>
    <row r="7952" spans="1:1" ht="27.75" customHeight="1" x14ac:dyDescent="0.2">
      <c r="A7952" s="10"/>
    </row>
    <row r="7953" spans="1:1" ht="27.75" customHeight="1" x14ac:dyDescent="0.2">
      <c r="A7953" s="10"/>
    </row>
    <row r="7954" spans="1:1" ht="27.75" customHeight="1" x14ac:dyDescent="0.2">
      <c r="A7954" s="10"/>
    </row>
    <row r="7955" spans="1:1" ht="27.75" customHeight="1" x14ac:dyDescent="0.2">
      <c r="A7955" s="10"/>
    </row>
    <row r="7956" spans="1:1" ht="27.75" customHeight="1" x14ac:dyDescent="0.2">
      <c r="A7956" s="10"/>
    </row>
    <row r="7957" spans="1:1" ht="27.75" customHeight="1" x14ac:dyDescent="0.2">
      <c r="A7957" s="10"/>
    </row>
    <row r="7958" spans="1:1" ht="27.75" customHeight="1" x14ac:dyDescent="0.2">
      <c r="A7958" s="10"/>
    </row>
    <row r="7959" spans="1:1" ht="27.75" customHeight="1" x14ac:dyDescent="0.2">
      <c r="A7959" s="10"/>
    </row>
    <row r="7960" spans="1:1" ht="27.75" customHeight="1" x14ac:dyDescent="0.2">
      <c r="A7960" s="10"/>
    </row>
    <row r="7961" spans="1:1" ht="27.75" customHeight="1" x14ac:dyDescent="0.2">
      <c r="A7961" s="10"/>
    </row>
    <row r="7962" spans="1:1" ht="27.75" customHeight="1" x14ac:dyDescent="0.2">
      <c r="A7962" s="10"/>
    </row>
    <row r="7963" spans="1:1" ht="27.75" customHeight="1" x14ac:dyDescent="0.2">
      <c r="A7963" s="10"/>
    </row>
    <row r="7964" spans="1:1" ht="27.75" customHeight="1" x14ac:dyDescent="0.2">
      <c r="A7964" s="10"/>
    </row>
    <row r="7965" spans="1:1" ht="27.75" customHeight="1" x14ac:dyDescent="0.2">
      <c r="A7965" s="10"/>
    </row>
    <row r="7966" spans="1:1" ht="27.75" customHeight="1" x14ac:dyDescent="0.2">
      <c r="A7966" s="10"/>
    </row>
    <row r="7967" spans="1:1" ht="27.75" customHeight="1" x14ac:dyDescent="0.2">
      <c r="A7967" s="10"/>
    </row>
    <row r="7968" spans="1:1" ht="27.75" customHeight="1" x14ac:dyDescent="0.2">
      <c r="A7968" s="10"/>
    </row>
    <row r="7969" spans="1:1" ht="27.75" customHeight="1" x14ac:dyDescent="0.2">
      <c r="A7969" s="10"/>
    </row>
    <row r="7970" spans="1:1" ht="27.75" customHeight="1" x14ac:dyDescent="0.2">
      <c r="A7970" s="10"/>
    </row>
    <row r="7971" spans="1:1" ht="27.75" customHeight="1" x14ac:dyDescent="0.2">
      <c r="A7971" s="10"/>
    </row>
    <row r="7972" spans="1:1" ht="27.75" customHeight="1" x14ac:dyDescent="0.2">
      <c r="A7972" s="10"/>
    </row>
    <row r="7973" spans="1:1" ht="27.75" customHeight="1" x14ac:dyDescent="0.2">
      <c r="A7973" s="10"/>
    </row>
    <row r="7974" spans="1:1" ht="27.75" customHeight="1" x14ac:dyDescent="0.2">
      <c r="A7974" s="10"/>
    </row>
    <row r="7975" spans="1:1" ht="27.75" customHeight="1" x14ac:dyDescent="0.2">
      <c r="A7975" s="10"/>
    </row>
    <row r="7976" spans="1:1" ht="27.75" customHeight="1" x14ac:dyDescent="0.2">
      <c r="A7976" s="10"/>
    </row>
    <row r="7977" spans="1:1" ht="27.75" customHeight="1" x14ac:dyDescent="0.2">
      <c r="A7977" s="10"/>
    </row>
    <row r="7978" spans="1:1" ht="27.75" customHeight="1" x14ac:dyDescent="0.2">
      <c r="A7978" s="10"/>
    </row>
    <row r="7979" spans="1:1" ht="27.75" customHeight="1" x14ac:dyDescent="0.2">
      <c r="A7979" s="10"/>
    </row>
    <row r="7980" spans="1:1" ht="27.75" customHeight="1" x14ac:dyDescent="0.2">
      <c r="A7980" s="10"/>
    </row>
    <row r="7981" spans="1:1" ht="27.75" customHeight="1" x14ac:dyDescent="0.2">
      <c r="A7981" s="10"/>
    </row>
    <row r="7982" spans="1:1" ht="27.75" customHeight="1" x14ac:dyDescent="0.2">
      <c r="A7982" s="10"/>
    </row>
    <row r="7983" spans="1:1" ht="27.75" customHeight="1" x14ac:dyDescent="0.2">
      <c r="A7983" s="10"/>
    </row>
    <row r="7984" spans="1:1" ht="27.75" customHeight="1" x14ac:dyDescent="0.2">
      <c r="A7984" s="10"/>
    </row>
    <row r="7985" spans="1:1" ht="27.75" customHeight="1" x14ac:dyDescent="0.2">
      <c r="A7985" s="10"/>
    </row>
    <row r="7986" spans="1:1" ht="27.75" customHeight="1" x14ac:dyDescent="0.2">
      <c r="A7986" s="10"/>
    </row>
    <row r="7987" spans="1:1" ht="27.75" customHeight="1" x14ac:dyDescent="0.2">
      <c r="A7987" s="10"/>
    </row>
    <row r="7988" spans="1:1" ht="27.75" customHeight="1" x14ac:dyDescent="0.2">
      <c r="A7988" s="10"/>
    </row>
    <row r="7989" spans="1:1" ht="27.75" customHeight="1" x14ac:dyDescent="0.2">
      <c r="A7989" s="10"/>
    </row>
    <row r="7990" spans="1:1" ht="27.75" customHeight="1" x14ac:dyDescent="0.2">
      <c r="A7990" s="10"/>
    </row>
    <row r="7991" spans="1:1" ht="27.75" customHeight="1" x14ac:dyDescent="0.2">
      <c r="A7991" s="10"/>
    </row>
    <row r="7992" spans="1:1" ht="27.75" customHeight="1" x14ac:dyDescent="0.2">
      <c r="A7992" s="10"/>
    </row>
    <row r="7993" spans="1:1" ht="27.75" customHeight="1" x14ac:dyDescent="0.2">
      <c r="A7993" s="10"/>
    </row>
    <row r="7994" spans="1:1" ht="27.75" customHeight="1" x14ac:dyDescent="0.2">
      <c r="A7994" s="10"/>
    </row>
    <row r="7995" spans="1:1" ht="27.75" customHeight="1" x14ac:dyDescent="0.2">
      <c r="A7995" s="10"/>
    </row>
    <row r="7996" spans="1:1" ht="27.75" customHeight="1" x14ac:dyDescent="0.2">
      <c r="A7996" s="10"/>
    </row>
    <row r="7997" spans="1:1" ht="27.75" customHeight="1" x14ac:dyDescent="0.2">
      <c r="A7997" s="10"/>
    </row>
    <row r="7998" spans="1:1" ht="27.75" customHeight="1" x14ac:dyDescent="0.2">
      <c r="A7998" s="10"/>
    </row>
    <row r="7999" spans="1:1" ht="27.75" customHeight="1" x14ac:dyDescent="0.2">
      <c r="A7999" s="10"/>
    </row>
    <row r="8000" spans="1:1" ht="27.75" customHeight="1" x14ac:dyDescent="0.2">
      <c r="A8000" s="10"/>
    </row>
    <row r="8001" spans="1:1" ht="27.75" customHeight="1" x14ac:dyDescent="0.2">
      <c r="A8001" s="10"/>
    </row>
    <row r="8002" spans="1:1" ht="27.75" customHeight="1" x14ac:dyDescent="0.2">
      <c r="A8002" s="10"/>
    </row>
    <row r="8003" spans="1:1" ht="27.75" customHeight="1" x14ac:dyDescent="0.2">
      <c r="A8003" s="10"/>
    </row>
    <row r="8004" spans="1:1" ht="27.75" customHeight="1" x14ac:dyDescent="0.2">
      <c r="A8004" s="10"/>
    </row>
    <row r="8005" spans="1:1" ht="27.75" customHeight="1" x14ac:dyDescent="0.2">
      <c r="A8005" s="10"/>
    </row>
    <row r="8006" spans="1:1" ht="27.75" customHeight="1" x14ac:dyDescent="0.2">
      <c r="A8006" s="10"/>
    </row>
    <row r="8007" spans="1:1" ht="27.75" customHeight="1" x14ac:dyDescent="0.2">
      <c r="A8007" s="10"/>
    </row>
    <row r="8008" spans="1:1" ht="27.75" customHeight="1" x14ac:dyDescent="0.2">
      <c r="A8008" s="10"/>
    </row>
    <row r="8009" spans="1:1" ht="27.75" customHeight="1" x14ac:dyDescent="0.2">
      <c r="A8009" s="10"/>
    </row>
    <row r="8010" spans="1:1" ht="27.75" customHeight="1" x14ac:dyDescent="0.2">
      <c r="A8010" s="10"/>
    </row>
    <row r="8011" spans="1:1" ht="27.75" customHeight="1" x14ac:dyDescent="0.2">
      <c r="A8011" s="10"/>
    </row>
    <row r="8012" spans="1:1" ht="27.75" customHeight="1" x14ac:dyDescent="0.2">
      <c r="A8012" s="10"/>
    </row>
    <row r="8013" spans="1:1" ht="27.75" customHeight="1" x14ac:dyDescent="0.2">
      <c r="A8013" s="10"/>
    </row>
    <row r="8014" spans="1:1" ht="27.75" customHeight="1" x14ac:dyDescent="0.2">
      <c r="A8014" s="10"/>
    </row>
    <row r="8015" spans="1:1" ht="27.75" customHeight="1" x14ac:dyDescent="0.2">
      <c r="A8015" s="10"/>
    </row>
    <row r="8016" spans="1:1" ht="27.75" customHeight="1" x14ac:dyDescent="0.2">
      <c r="A8016" s="10"/>
    </row>
    <row r="8017" spans="1:1" ht="27.75" customHeight="1" x14ac:dyDescent="0.2">
      <c r="A8017" s="10"/>
    </row>
    <row r="8018" spans="1:1" ht="27.75" customHeight="1" x14ac:dyDescent="0.2">
      <c r="A8018" s="10"/>
    </row>
    <row r="8019" spans="1:1" ht="27.75" customHeight="1" x14ac:dyDescent="0.2">
      <c r="A8019" s="10"/>
    </row>
    <row r="8020" spans="1:1" ht="27.75" customHeight="1" x14ac:dyDescent="0.2">
      <c r="A8020" s="10"/>
    </row>
    <row r="8021" spans="1:1" ht="27.75" customHeight="1" x14ac:dyDescent="0.2">
      <c r="A8021" s="10"/>
    </row>
    <row r="8022" spans="1:1" ht="27.75" customHeight="1" x14ac:dyDescent="0.2">
      <c r="A8022" s="10"/>
    </row>
    <row r="8023" spans="1:1" ht="27.75" customHeight="1" x14ac:dyDescent="0.2">
      <c r="A8023" s="10"/>
    </row>
    <row r="8024" spans="1:1" ht="27.75" customHeight="1" x14ac:dyDescent="0.2">
      <c r="A8024" s="10"/>
    </row>
    <row r="8025" spans="1:1" ht="27.75" customHeight="1" x14ac:dyDescent="0.2">
      <c r="A8025" s="10"/>
    </row>
    <row r="8026" spans="1:1" ht="27.75" customHeight="1" x14ac:dyDescent="0.2">
      <c r="A8026" s="10"/>
    </row>
    <row r="8027" spans="1:1" ht="27.75" customHeight="1" x14ac:dyDescent="0.2">
      <c r="A8027" s="10"/>
    </row>
    <row r="8028" spans="1:1" ht="27.75" customHeight="1" x14ac:dyDescent="0.2">
      <c r="A8028" s="10"/>
    </row>
    <row r="8029" spans="1:1" ht="27.75" customHeight="1" x14ac:dyDescent="0.2">
      <c r="A8029" s="10"/>
    </row>
    <row r="8030" spans="1:1" ht="27.75" customHeight="1" x14ac:dyDescent="0.2">
      <c r="A8030" s="10"/>
    </row>
    <row r="8031" spans="1:1" ht="27.75" customHeight="1" x14ac:dyDescent="0.2">
      <c r="A8031" s="10"/>
    </row>
    <row r="8032" spans="1:1" ht="27.75" customHeight="1" x14ac:dyDescent="0.2">
      <c r="A8032" s="10"/>
    </row>
    <row r="8033" spans="1:1" ht="27.75" customHeight="1" x14ac:dyDescent="0.2">
      <c r="A8033" s="10"/>
    </row>
    <row r="8034" spans="1:1" ht="27.75" customHeight="1" x14ac:dyDescent="0.2">
      <c r="A8034" s="10"/>
    </row>
    <row r="8035" spans="1:1" ht="27.75" customHeight="1" x14ac:dyDescent="0.2">
      <c r="A8035" s="10"/>
    </row>
    <row r="8036" spans="1:1" ht="27.75" customHeight="1" x14ac:dyDescent="0.2">
      <c r="A8036" s="10"/>
    </row>
    <row r="8037" spans="1:1" ht="27.75" customHeight="1" x14ac:dyDescent="0.2">
      <c r="A8037" s="10"/>
    </row>
    <row r="8038" spans="1:1" ht="27.75" customHeight="1" x14ac:dyDescent="0.2">
      <c r="A8038" s="10"/>
    </row>
    <row r="8039" spans="1:1" ht="27.75" customHeight="1" x14ac:dyDescent="0.2">
      <c r="A8039" s="10"/>
    </row>
    <row r="8040" spans="1:1" ht="27.75" customHeight="1" x14ac:dyDescent="0.2">
      <c r="A8040" s="10"/>
    </row>
    <row r="8041" spans="1:1" ht="27.75" customHeight="1" x14ac:dyDescent="0.2">
      <c r="A8041" s="10"/>
    </row>
    <row r="8042" spans="1:1" ht="27.75" customHeight="1" x14ac:dyDescent="0.2">
      <c r="A8042" s="10"/>
    </row>
    <row r="8043" spans="1:1" ht="27.75" customHeight="1" x14ac:dyDescent="0.2">
      <c r="A8043" s="10"/>
    </row>
    <row r="8044" spans="1:1" ht="27.75" customHeight="1" x14ac:dyDescent="0.2">
      <c r="A8044" s="10"/>
    </row>
    <row r="8045" spans="1:1" ht="27.75" customHeight="1" x14ac:dyDescent="0.2">
      <c r="A8045" s="10"/>
    </row>
    <row r="8046" spans="1:1" ht="27.75" customHeight="1" x14ac:dyDescent="0.2">
      <c r="A8046" s="10"/>
    </row>
    <row r="8047" spans="1:1" ht="27.75" customHeight="1" x14ac:dyDescent="0.2">
      <c r="A8047" s="10"/>
    </row>
    <row r="8048" spans="1:1" ht="27.75" customHeight="1" x14ac:dyDescent="0.2">
      <c r="A8048" s="10"/>
    </row>
    <row r="8049" spans="1:1" ht="27.75" customHeight="1" x14ac:dyDescent="0.2">
      <c r="A8049" s="10"/>
    </row>
    <row r="8050" spans="1:1" ht="27.75" customHeight="1" x14ac:dyDescent="0.2">
      <c r="A8050" s="10"/>
    </row>
    <row r="8051" spans="1:1" ht="27.75" customHeight="1" x14ac:dyDescent="0.2">
      <c r="A8051" s="10"/>
    </row>
    <row r="8052" spans="1:1" ht="27.75" customHeight="1" x14ac:dyDescent="0.2">
      <c r="A8052" s="10"/>
    </row>
    <row r="8053" spans="1:1" ht="27.75" customHeight="1" x14ac:dyDescent="0.2">
      <c r="A8053" s="10"/>
    </row>
    <row r="8054" spans="1:1" ht="27.75" customHeight="1" x14ac:dyDescent="0.2">
      <c r="A8054" s="10"/>
    </row>
    <row r="8055" spans="1:1" ht="27.75" customHeight="1" x14ac:dyDescent="0.2">
      <c r="A8055" s="10"/>
    </row>
    <row r="8056" spans="1:1" ht="27.75" customHeight="1" x14ac:dyDescent="0.2">
      <c r="A8056" s="10"/>
    </row>
    <row r="8057" spans="1:1" ht="27.75" customHeight="1" x14ac:dyDescent="0.2">
      <c r="A8057" s="10"/>
    </row>
    <row r="8058" spans="1:1" ht="27.75" customHeight="1" x14ac:dyDescent="0.2">
      <c r="A8058" s="10"/>
    </row>
    <row r="8059" spans="1:1" ht="27.75" customHeight="1" x14ac:dyDescent="0.2">
      <c r="A8059" s="10"/>
    </row>
    <row r="8060" spans="1:1" ht="27.75" customHeight="1" x14ac:dyDescent="0.2">
      <c r="A8060" s="10"/>
    </row>
    <row r="8061" spans="1:1" ht="27.75" customHeight="1" x14ac:dyDescent="0.2">
      <c r="A8061" s="10"/>
    </row>
    <row r="8062" spans="1:1" ht="27.75" customHeight="1" x14ac:dyDescent="0.2">
      <c r="A8062" s="10"/>
    </row>
    <row r="8063" spans="1:1" ht="27.75" customHeight="1" x14ac:dyDescent="0.2">
      <c r="A8063" s="10"/>
    </row>
    <row r="8064" spans="1:1" ht="27.75" customHeight="1" x14ac:dyDescent="0.2">
      <c r="A8064" s="10"/>
    </row>
    <row r="8065" spans="1:1" ht="27.75" customHeight="1" x14ac:dyDescent="0.2">
      <c r="A8065" s="10"/>
    </row>
    <row r="8066" spans="1:1" ht="27.75" customHeight="1" x14ac:dyDescent="0.2">
      <c r="A8066" s="10"/>
    </row>
    <row r="8067" spans="1:1" ht="27.75" customHeight="1" x14ac:dyDescent="0.2">
      <c r="A8067" s="10"/>
    </row>
    <row r="8068" spans="1:1" ht="27.75" customHeight="1" x14ac:dyDescent="0.2">
      <c r="A8068" s="10"/>
    </row>
    <row r="8069" spans="1:1" ht="27.75" customHeight="1" x14ac:dyDescent="0.2">
      <c r="A8069" s="10"/>
    </row>
    <row r="8070" spans="1:1" ht="27.75" customHeight="1" x14ac:dyDescent="0.2">
      <c r="A8070" s="10"/>
    </row>
    <row r="8071" spans="1:1" ht="27.75" customHeight="1" x14ac:dyDescent="0.2">
      <c r="A8071" s="10"/>
    </row>
    <row r="8072" spans="1:1" ht="27.75" customHeight="1" x14ac:dyDescent="0.2">
      <c r="A8072" s="10"/>
    </row>
    <row r="8073" spans="1:1" ht="27.75" customHeight="1" x14ac:dyDescent="0.2">
      <c r="A8073" s="10"/>
    </row>
    <row r="8074" spans="1:1" ht="27.75" customHeight="1" x14ac:dyDescent="0.2">
      <c r="A8074" s="10"/>
    </row>
    <row r="8075" spans="1:1" ht="27.75" customHeight="1" x14ac:dyDescent="0.2">
      <c r="A8075" s="10"/>
    </row>
    <row r="8076" spans="1:1" ht="27.75" customHeight="1" x14ac:dyDescent="0.2">
      <c r="A8076" s="10"/>
    </row>
    <row r="8077" spans="1:1" ht="27.75" customHeight="1" x14ac:dyDescent="0.2">
      <c r="A8077" s="10"/>
    </row>
    <row r="8078" spans="1:1" ht="27.75" customHeight="1" x14ac:dyDescent="0.2">
      <c r="A8078" s="10"/>
    </row>
    <row r="8079" spans="1:1" ht="27.75" customHeight="1" x14ac:dyDescent="0.2">
      <c r="A8079" s="10"/>
    </row>
    <row r="8080" spans="1:1" ht="27.75" customHeight="1" x14ac:dyDescent="0.2">
      <c r="A8080" s="10"/>
    </row>
    <row r="8081" spans="1:1" ht="27.75" customHeight="1" x14ac:dyDescent="0.2">
      <c r="A8081" s="10"/>
    </row>
    <row r="8082" spans="1:1" ht="27.75" customHeight="1" x14ac:dyDescent="0.2">
      <c r="A8082" s="10"/>
    </row>
    <row r="8083" spans="1:1" ht="27.75" customHeight="1" x14ac:dyDescent="0.2">
      <c r="A8083" s="10"/>
    </row>
    <row r="8084" spans="1:1" ht="27.75" customHeight="1" x14ac:dyDescent="0.2">
      <c r="A8084" s="10"/>
    </row>
    <row r="8085" spans="1:1" ht="27.75" customHeight="1" x14ac:dyDescent="0.2">
      <c r="A8085" s="10"/>
    </row>
    <row r="8086" spans="1:1" ht="27.75" customHeight="1" x14ac:dyDescent="0.2">
      <c r="A8086" s="10"/>
    </row>
    <row r="8087" spans="1:1" ht="27.75" customHeight="1" x14ac:dyDescent="0.2">
      <c r="A8087" s="10"/>
    </row>
    <row r="8088" spans="1:1" ht="27.75" customHeight="1" x14ac:dyDescent="0.2">
      <c r="A8088" s="10"/>
    </row>
    <row r="8089" spans="1:1" ht="27.75" customHeight="1" x14ac:dyDescent="0.2">
      <c r="A8089" s="10"/>
    </row>
    <row r="8090" spans="1:1" ht="27.75" customHeight="1" x14ac:dyDescent="0.2">
      <c r="A8090" s="10"/>
    </row>
    <row r="8091" spans="1:1" ht="27.75" customHeight="1" x14ac:dyDescent="0.2">
      <c r="A8091" s="10"/>
    </row>
    <row r="8092" spans="1:1" ht="27.75" customHeight="1" x14ac:dyDescent="0.2">
      <c r="A8092" s="10"/>
    </row>
    <row r="8093" spans="1:1" ht="27.75" customHeight="1" x14ac:dyDescent="0.2">
      <c r="A8093" s="10"/>
    </row>
    <row r="8094" spans="1:1" ht="27.75" customHeight="1" x14ac:dyDescent="0.2">
      <c r="A8094" s="10"/>
    </row>
    <row r="8095" spans="1:1" ht="27.75" customHeight="1" x14ac:dyDescent="0.2">
      <c r="A8095" s="10"/>
    </row>
    <row r="8096" spans="1:1" ht="27.75" customHeight="1" x14ac:dyDescent="0.2">
      <c r="A8096" s="10"/>
    </row>
    <row r="8097" spans="1:1" ht="27.75" customHeight="1" x14ac:dyDescent="0.2">
      <c r="A8097" s="10"/>
    </row>
    <row r="8098" spans="1:1" ht="27.75" customHeight="1" x14ac:dyDescent="0.2">
      <c r="A8098" s="10"/>
    </row>
    <row r="8099" spans="1:1" ht="27.75" customHeight="1" x14ac:dyDescent="0.2">
      <c r="A8099" s="10"/>
    </row>
    <row r="8100" spans="1:1" ht="27.75" customHeight="1" x14ac:dyDescent="0.2">
      <c r="A8100" s="10"/>
    </row>
    <row r="8101" spans="1:1" ht="27.75" customHeight="1" x14ac:dyDescent="0.2">
      <c r="A8101" s="10"/>
    </row>
    <row r="8102" spans="1:1" ht="27.75" customHeight="1" x14ac:dyDescent="0.2">
      <c r="A8102" s="10"/>
    </row>
    <row r="8103" spans="1:1" ht="27.75" customHeight="1" x14ac:dyDescent="0.2">
      <c r="A8103" s="10"/>
    </row>
    <row r="8104" spans="1:1" ht="27.75" customHeight="1" x14ac:dyDescent="0.2">
      <c r="A8104" s="10"/>
    </row>
    <row r="8105" spans="1:1" ht="27.75" customHeight="1" x14ac:dyDescent="0.2">
      <c r="A8105" s="10"/>
    </row>
    <row r="8106" spans="1:1" ht="27.75" customHeight="1" x14ac:dyDescent="0.2">
      <c r="A8106" s="10"/>
    </row>
    <row r="8107" spans="1:1" ht="27.75" customHeight="1" x14ac:dyDescent="0.2">
      <c r="A8107" s="10"/>
    </row>
    <row r="8108" spans="1:1" ht="27.75" customHeight="1" x14ac:dyDescent="0.2">
      <c r="A8108" s="10"/>
    </row>
    <row r="8109" spans="1:1" ht="27.75" customHeight="1" x14ac:dyDescent="0.2">
      <c r="A8109" s="10"/>
    </row>
    <row r="8110" spans="1:1" ht="27.75" customHeight="1" x14ac:dyDescent="0.2">
      <c r="A8110" s="10"/>
    </row>
    <row r="8111" spans="1:1" ht="27.75" customHeight="1" x14ac:dyDescent="0.2">
      <c r="A8111" s="10"/>
    </row>
    <row r="8112" spans="1:1" ht="27.75" customHeight="1" x14ac:dyDescent="0.2">
      <c r="A8112" s="10"/>
    </row>
    <row r="8113" spans="1:1" ht="27.75" customHeight="1" x14ac:dyDescent="0.2">
      <c r="A8113" s="10"/>
    </row>
    <row r="8114" spans="1:1" ht="27.75" customHeight="1" x14ac:dyDescent="0.2">
      <c r="A8114" s="10"/>
    </row>
    <row r="8115" spans="1:1" ht="27.75" customHeight="1" x14ac:dyDescent="0.2">
      <c r="A8115" s="10"/>
    </row>
    <row r="8116" spans="1:1" ht="27.75" customHeight="1" x14ac:dyDescent="0.2">
      <c r="A8116" s="10"/>
    </row>
    <row r="8117" spans="1:1" ht="27.75" customHeight="1" x14ac:dyDescent="0.2">
      <c r="A8117" s="10"/>
    </row>
    <row r="8118" spans="1:1" ht="27.75" customHeight="1" x14ac:dyDescent="0.2">
      <c r="A8118" s="10"/>
    </row>
    <row r="8119" spans="1:1" ht="27.75" customHeight="1" x14ac:dyDescent="0.2">
      <c r="A8119" s="10"/>
    </row>
    <row r="8120" spans="1:1" ht="27.75" customHeight="1" x14ac:dyDescent="0.2">
      <c r="A8120" s="10"/>
    </row>
    <row r="8121" spans="1:1" ht="27.75" customHeight="1" x14ac:dyDescent="0.2">
      <c r="A8121" s="10"/>
    </row>
    <row r="8122" spans="1:1" ht="27.75" customHeight="1" x14ac:dyDescent="0.2">
      <c r="A8122" s="10"/>
    </row>
    <row r="8123" spans="1:1" ht="27.75" customHeight="1" x14ac:dyDescent="0.2">
      <c r="A8123" s="10"/>
    </row>
    <row r="8124" spans="1:1" ht="27.75" customHeight="1" x14ac:dyDescent="0.2">
      <c r="A8124" s="10"/>
    </row>
    <row r="8125" spans="1:1" ht="27.75" customHeight="1" x14ac:dyDescent="0.2">
      <c r="A8125" s="10"/>
    </row>
    <row r="8126" spans="1:1" ht="27.75" customHeight="1" x14ac:dyDescent="0.2">
      <c r="A8126" s="10"/>
    </row>
    <row r="8127" spans="1:1" ht="27.75" customHeight="1" x14ac:dyDescent="0.2">
      <c r="A8127" s="10"/>
    </row>
    <row r="8128" spans="1:1" ht="27.75" customHeight="1" x14ac:dyDescent="0.2">
      <c r="A8128" s="10"/>
    </row>
    <row r="8129" spans="1:1" ht="27.75" customHeight="1" x14ac:dyDescent="0.2">
      <c r="A8129" s="10"/>
    </row>
    <row r="8130" spans="1:1" ht="27.75" customHeight="1" x14ac:dyDescent="0.2">
      <c r="A8130" s="10"/>
    </row>
    <row r="8131" spans="1:1" ht="27.75" customHeight="1" x14ac:dyDescent="0.2">
      <c r="A8131" s="10"/>
    </row>
    <row r="8132" spans="1:1" ht="27.75" customHeight="1" x14ac:dyDescent="0.2">
      <c r="A8132" s="10"/>
    </row>
    <row r="8133" spans="1:1" ht="27.75" customHeight="1" x14ac:dyDescent="0.2">
      <c r="A8133" s="10"/>
    </row>
    <row r="8134" spans="1:1" ht="27.75" customHeight="1" x14ac:dyDescent="0.2">
      <c r="A8134" s="10"/>
    </row>
    <row r="8135" spans="1:1" ht="27.75" customHeight="1" x14ac:dyDescent="0.2">
      <c r="A8135" s="10"/>
    </row>
    <row r="8136" spans="1:1" ht="27.75" customHeight="1" x14ac:dyDescent="0.2">
      <c r="A8136" s="10"/>
    </row>
    <row r="8137" spans="1:1" ht="27.75" customHeight="1" x14ac:dyDescent="0.2">
      <c r="A8137" s="10"/>
    </row>
    <row r="8138" spans="1:1" ht="27.75" customHeight="1" x14ac:dyDescent="0.2">
      <c r="A8138" s="10"/>
    </row>
    <row r="8139" spans="1:1" ht="27.75" customHeight="1" x14ac:dyDescent="0.2">
      <c r="A8139" s="10"/>
    </row>
    <row r="8140" spans="1:1" ht="27.75" customHeight="1" x14ac:dyDescent="0.2">
      <c r="A8140" s="10"/>
    </row>
    <row r="8141" spans="1:1" ht="27.75" customHeight="1" x14ac:dyDescent="0.2">
      <c r="A8141" s="10"/>
    </row>
    <row r="8142" spans="1:1" ht="27.75" customHeight="1" x14ac:dyDescent="0.2">
      <c r="A8142" s="10"/>
    </row>
    <row r="8143" spans="1:1" ht="27.75" customHeight="1" x14ac:dyDescent="0.2">
      <c r="A8143" s="10"/>
    </row>
    <row r="8144" spans="1:1" ht="27.75" customHeight="1" x14ac:dyDescent="0.2">
      <c r="A8144" s="10"/>
    </row>
    <row r="8145" spans="1:1" ht="27.75" customHeight="1" x14ac:dyDescent="0.2">
      <c r="A8145" s="10"/>
    </row>
    <row r="8146" spans="1:1" ht="27.75" customHeight="1" x14ac:dyDescent="0.2">
      <c r="A8146" s="10"/>
    </row>
    <row r="8147" spans="1:1" ht="27.75" customHeight="1" x14ac:dyDescent="0.2">
      <c r="A8147" s="10"/>
    </row>
    <row r="8148" spans="1:1" ht="27.75" customHeight="1" x14ac:dyDescent="0.2">
      <c r="A8148" s="10"/>
    </row>
    <row r="8149" spans="1:1" ht="27.75" customHeight="1" x14ac:dyDescent="0.2">
      <c r="A8149" s="10"/>
    </row>
    <row r="8150" spans="1:1" ht="27.75" customHeight="1" x14ac:dyDescent="0.2">
      <c r="A8150" s="10"/>
    </row>
    <row r="8151" spans="1:1" ht="27.75" customHeight="1" x14ac:dyDescent="0.2">
      <c r="A8151" s="10"/>
    </row>
    <row r="8152" spans="1:1" ht="27.75" customHeight="1" x14ac:dyDescent="0.2">
      <c r="A8152" s="10"/>
    </row>
    <row r="8153" spans="1:1" ht="27.75" customHeight="1" x14ac:dyDescent="0.2">
      <c r="A8153" s="10"/>
    </row>
    <row r="8154" spans="1:1" ht="27.75" customHeight="1" x14ac:dyDescent="0.2">
      <c r="A8154" s="10"/>
    </row>
    <row r="8155" spans="1:1" ht="27.75" customHeight="1" x14ac:dyDescent="0.2">
      <c r="A8155" s="10"/>
    </row>
    <row r="8156" spans="1:1" ht="27.75" customHeight="1" x14ac:dyDescent="0.2">
      <c r="A8156" s="10"/>
    </row>
    <row r="8157" spans="1:1" ht="27.75" customHeight="1" x14ac:dyDescent="0.2">
      <c r="A8157" s="10"/>
    </row>
    <row r="8158" spans="1:1" ht="27.75" customHeight="1" x14ac:dyDescent="0.2">
      <c r="A8158" s="10"/>
    </row>
    <row r="8159" spans="1:1" ht="27.75" customHeight="1" x14ac:dyDescent="0.2">
      <c r="A8159" s="10"/>
    </row>
    <row r="8160" spans="1:1" ht="27.75" customHeight="1" x14ac:dyDescent="0.2">
      <c r="A8160" s="10"/>
    </row>
    <row r="8161" spans="1:1" ht="27.75" customHeight="1" x14ac:dyDescent="0.2">
      <c r="A8161" s="10"/>
    </row>
    <row r="8162" spans="1:1" ht="27.75" customHeight="1" x14ac:dyDescent="0.2">
      <c r="A8162" s="10"/>
    </row>
    <row r="8163" spans="1:1" ht="27.75" customHeight="1" x14ac:dyDescent="0.2">
      <c r="A8163" s="10"/>
    </row>
    <row r="8164" spans="1:1" ht="27.75" customHeight="1" x14ac:dyDescent="0.2">
      <c r="A8164" s="10"/>
    </row>
    <row r="8165" spans="1:1" ht="27.75" customHeight="1" x14ac:dyDescent="0.2">
      <c r="A8165" s="10"/>
    </row>
    <row r="8166" spans="1:1" ht="27.75" customHeight="1" x14ac:dyDescent="0.2">
      <c r="A8166" s="10"/>
    </row>
    <row r="8167" spans="1:1" ht="27.75" customHeight="1" x14ac:dyDescent="0.2">
      <c r="A8167" s="10"/>
    </row>
    <row r="8168" spans="1:1" ht="27.75" customHeight="1" x14ac:dyDescent="0.2">
      <c r="A8168" s="10"/>
    </row>
    <row r="8169" spans="1:1" ht="27.75" customHeight="1" x14ac:dyDescent="0.2">
      <c r="A8169" s="10"/>
    </row>
    <row r="8170" spans="1:1" ht="27.75" customHeight="1" x14ac:dyDescent="0.2">
      <c r="A8170" s="10"/>
    </row>
    <row r="8171" spans="1:1" ht="27.75" customHeight="1" x14ac:dyDescent="0.2">
      <c r="A8171" s="10"/>
    </row>
    <row r="8172" spans="1:1" ht="27.75" customHeight="1" x14ac:dyDescent="0.2">
      <c r="A8172" s="10"/>
    </row>
    <row r="8173" spans="1:1" ht="27.75" customHeight="1" x14ac:dyDescent="0.2">
      <c r="A8173" s="10"/>
    </row>
    <row r="8174" spans="1:1" ht="27.75" customHeight="1" x14ac:dyDescent="0.2">
      <c r="A8174" s="10"/>
    </row>
    <row r="8175" spans="1:1" ht="27.75" customHeight="1" x14ac:dyDescent="0.2">
      <c r="A8175" s="10"/>
    </row>
    <row r="8176" spans="1:1" ht="27.75" customHeight="1" x14ac:dyDescent="0.2">
      <c r="A8176" s="10"/>
    </row>
    <row r="8177" spans="1:1" ht="27.75" customHeight="1" x14ac:dyDescent="0.2">
      <c r="A8177" s="10"/>
    </row>
    <row r="8178" spans="1:1" ht="27.75" customHeight="1" x14ac:dyDescent="0.2">
      <c r="A8178" s="10"/>
    </row>
    <row r="8179" spans="1:1" ht="27.75" customHeight="1" x14ac:dyDescent="0.2">
      <c r="A8179" s="10"/>
    </row>
    <row r="8180" spans="1:1" ht="27.75" customHeight="1" x14ac:dyDescent="0.2">
      <c r="A8180" s="10"/>
    </row>
    <row r="8181" spans="1:1" ht="27.75" customHeight="1" x14ac:dyDescent="0.2">
      <c r="A8181" s="10"/>
    </row>
    <row r="8182" spans="1:1" ht="27.75" customHeight="1" x14ac:dyDescent="0.2">
      <c r="A8182" s="10"/>
    </row>
    <row r="8183" spans="1:1" ht="27.75" customHeight="1" x14ac:dyDescent="0.2">
      <c r="A8183" s="10"/>
    </row>
    <row r="8184" spans="1:1" ht="27.75" customHeight="1" x14ac:dyDescent="0.2">
      <c r="A8184" s="10"/>
    </row>
    <row r="8185" spans="1:1" ht="27.75" customHeight="1" x14ac:dyDescent="0.2">
      <c r="A8185" s="10"/>
    </row>
    <row r="8186" spans="1:1" ht="27.75" customHeight="1" x14ac:dyDescent="0.2">
      <c r="A8186" s="10"/>
    </row>
    <row r="8187" spans="1:1" ht="27.75" customHeight="1" x14ac:dyDescent="0.2">
      <c r="A8187" s="10"/>
    </row>
    <row r="8188" spans="1:1" ht="27.75" customHeight="1" x14ac:dyDescent="0.2">
      <c r="A8188" s="10"/>
    </row>
    <row r="8189" spans="1:1" ht="27.75" customHeight="1" x14ac:dyDescent="0.2">
      <c r="A8189" s="10"/>
    </row>
    <row r="8190" spans="1:1" ht="27.75" customHeight="1" x14ac:dyDescent="0.2">
      <c r="A8190" s="10"/>
    </row>
    <row r="8191" spans="1:1" ht="27.75" customHeight="1" x14ac:dyDescent="0.2">
      <c r="A8191" s="10"/>
    </row>
    <row r="8192" spans="1:1" ht="27.75" customHeight="1" x14ac:dyDescent="0.2">
      <c r="A8192" s="10"/>
    </row>
    <row r="8193" spans="1:1" ht="27.75" customHeight="1" x14ac:dyDescent="0.2">
      <c r="A8193" s="10"/>
    </row>
    <row r="8194" spans="1:1" ht="27.75" customHeight="1" x14ac:dyDescent="0.2">
      <c r="A8194" s="10"/>
    </row>
    <row r="8195" spans="1:1" ht="27.75" customHeight="1" x14ac:dyDescent="0.2">
      <c r="A8195" s="10"/>
    </row>
    <row r="8196" spans="1:1" ht="27.75" customHeight="1" x14ac:dyDescent="0.2">
      <c r="A8196" s="10"/>
    </row>
    <row r="8197" spans="1:1" ht="27.75" customHeight="1" x14ac:dyDescent="0.2">
      <c r="A8197" s="10"/>
    </row>
    <row r="8198" spans="1:1" ht="27.75" customHeight="1" x14ac:dyDescent="0.2">
      <c r="A8198" s="10"/>
    </row>
    <row r="8199" spans="1:1" ht="27.75" customHeight="1" x14ac:dyDescent="0.2">
      <c r="A8199" s="10"/>
    </row>
    <row r="8200" spans="1:1" ht="27.75" customHeight="1" x14ac:dyDescent="0.2">
      <c r="A8200" s="10"/>
    </row>
    <row r="8201" spans="1:1" ht="27.75" customHeight="1" x14ac:dyDescent="0.2">
      <c r="A8201" s="10"/>
    </row>
    <row r="8202" spans="1:1" ht="27.75" customHeight="1" x14ac:dyDescent="0.2">
      <c r="A8202" s="10"/>
    </row>
    <row r="8203" spans="1:1" ht="27.75" customHeight="1" x14ac:dyDescent="0.2">
      <c r="A8203" s="10"/>
    </row>
    <row r="8204" spans="1:1" ht="27.75" customHeight="1" x14ac:dyDescent="0.2">
      <c r="A8204" s="10"/>
    </row>
    <row r="8205" spans="1:1" ht="27.75" customHeight="1" x14ac:dyDescent="0.2">
      <c r="A8205" s="10"/>
    </row>
    <row r="8206" spans="1:1" ht="27.75" customHeight="1" x14ac:dyDescent="0.2">
      <c r="A8206" s="10"/>
    </row>
    <row r="8207" spans="1:1" ht="27.75" customHeight="1" x14ac:dyDescent="0.2">
      <c r="A8207" s="10"/>
    </row>
    <row r="8208" spans="1:1" ht="27.75" customHeight="1" x14ac:dyDescent="0.2">
      <c r="A8208" s="10"/>
    </row>
    <row r="8209" spans="1:1" ht="27.75" customHeight="1" x14ac:dyDescent="0.2">
      <c r="A8209" s="10"/>
    </row>
    <row r="8210" spans="1:1" ht="27.75" customHeight="1" x14ac:dyDescent="0.2">
      <c r="A8210" s="10"/>
    </row>
    <row r="8211" spans="1:1" ht="27.75" customHeight="1" x14ac:dyDescent="0.2">
      <c r="A8211" s="10"/>
    </row>
    <row r="8212" spans="1:1" ht="27.75" customHeight="1" x14ac:dyDescent="0.2">
      <c r="A8212" s="10"/>
    </row>
    <row r="8213" spans="1:1" ht="27.75" customHeight="1" x14ac:dyDescent="0.2">
      <c r="A8213" s="10"/>
    </row>
    <row r="8214" spans="1:1" ht="27.75" customHeight="1" x14ac:dyDescent="0.2">
      <c r="A8214" s="10"/>
    </row>
    <row r="8215" spans="1:1" ht="27.75" customHeight="1" x14ac:dyDescent="0.2">
      <c r="A8215" s="10"/>
    </row>
    <row r="8216" spans="1:1" ht="27.75" customHeight="1" x14ac:dyDescent="0.2">
      <c r="A8216" s="10"/>
    </row>
    <row r="8217" spans="1:1" ht="27.75" customHeight="1" x14ac:dyDescent="0.2">
      <c r="A8217" s="10"/>
    </row>
    <row r="8218" spans="1:1" ht="27.75" customHeight="1" x14ac:dyDescent="0.2">
      <c r="A8218" s="10"/>
    </row>
    <row r="8219" spans="1:1" ht="27.75" customHeight="1" x14ac:dyDescent="0.2">
      <c r="A8219" s="10"/>
    </row>
    <row r="8220" spans="1:1" ht="27.75" customHeight="1" x14ac:dyDescent="0.2">
      <c r="A8220" s="10"/>
    </row>
    <row r="8221" spans="1:1" ht="27.75" customHeight="1" x14ac:dyDescent="0.2">
      <c r="A8221" s="10"/>
    </row>
    <row r="8222" spans="1:1" ht="27.75" customHeight="1" x14ac:dyDescent="0.2">
      <c r="A8222" s="10"/>
    </row>
    <row r="8223" spans="1:1" ht="27.75" customHeight="1" x14ac:dyDescent="0.2">
      <c r="A8223" s="10"/>
    </row>
    <row r="8224" spans="1:1" ht="27.75" customHeight="1" x14ac:dyDescent="0.2">
      <c r="A8224" s="10"/>
    </row>
    <row r="8225" spans="1:1" ht="27.75" customHeight="1" x14ac:dyDescent="0.2">
      <c r="A8225" s="10"/>
    </row>
    <row r="8226" spans="1:1" ht="27.75" customHeight="1" x14ac:dyDescent="0.2">
      <c r="A8226" s="10"/>
    </row>
    <row r="8227" spans="1:1" ht="27.75" customHeight="1" x14ac:dyDescent="0.2">
      <c r="A8227" s="10"/>
    </row>
    <row r="8228" spans="1:1" ht="27.75" customHeight="1" x14ac:dyDescent="0.2">
      <c r="A8228" s="10"/>
    </row>
    <row r="8229" spans="1:1" ht="27.75" customHeight="1" x14ac:dyDescent="0.2">
      <c r="A8229" s="10"/>
    </row>
    <row r="8230" spans="1:1" ht="27.75" customHeight="1" x14ac:dyDescent="0.2">
      <c r="A8230" s="10"/>
    </row>
    <row r="8231" spans="1:1" ht="27.75" customHeight="1" x14ac:dyDescent="0.2">
      <c r="A8231" s="10"/>
    </row>
    <row r="8232" spans="1:1" ht="27.75" customHeight="1" x14ac:dyDescent="0.2">
      <c r="A8232" s="10"/>
    </row>
    <row r="8233" spans="1:1" ht="27.75" customHeight="1" x14ac:dyDescent="0.2">
      <c r="A8233" s="10"/>
    </row>
    <row r="8234" spans="1:1" ht="27.75" customHeight="1" x14ac:dyDescent="0.2">
      <c r="A8234" s="10"/>
    </row>
    <row r="8235" spans="1:1" ht="27.75" customHeight="1" x14ac:dyDescent="0.2">
      <c r="A8235" s="10"/>
    </row>
    <row r="8236" spans="1:1" ht="27.75" customHeight="1" x14ac:dyDescent="0.2">
      <c r="A8236" s="10"/>
    </row>
    <row r="8237" spans="1:1" ht="27.75" customHeight="1" x14ac:dyDescent="0.2">
      <c r="A8237" s="10"/>
    </row>
    <row r="8238" spans="1:1" ht="27.75" customHeight="1" x14ac:dyDescent="0.2">
      <c r="A8238" s="10"/>
    </row>
    <row r="8239" spans="1:1" ht="27.75" customHeight="1" x14ac:dyDescent="0.2">
      <c r="A8239" s="10"/>
    </row>
    <row r="8240" spans="1:1" ht="27.75" customHeight="1" x14ac:dyDescent="0.2">
      <c r="A8240" s="10"/>
    </row>
    <row r="8241" spans="1:1" ht="27.75" customHeight="1" x14ac:dyDescent="0.2">
      <c r="A8241" s="10"/>
    </row>
    <row r="8242" spans="1:1" ht="27.75" customHeight="1" x14ac:dyDescent="0.2">
      <c r="A8242" s="10"/>
    </row>
    <row r="8243" spans="1:1" ht="27.75" customHeight="1" x14ac:dyDescent="0.2">
      <c r="A8243" s="10"/>
    </row>
    <row r="8244" spans="1:1" ht="27.75" customHeight="1" x14ac:dyDescent="0.2">
      <c r="A8244" s="10"/>
    </row>
    <row r="8245" spans="1:1" ht="27.75" customHeight="1" x14ac:dyDescent="0.2">
      <c r="A8245" s="10"/>
    </row>
    <row r="8246" spans="1:1" ht="27.75" customHeight="1" x14ac:dyDescent="0.2">
      <c r="A8246" s="10"/>
    </row>
    <row r="8247" spans="1:1" ht="27.75" customHeight="1" x14ac:dyDescent="0.2">
      <c r="A8247" s="10"/>
    </row>
    <row r="8248" spans="1:1" ht="27.75" customHeight="1" x14ac:dyDescent="0.2">
      <c r="A8248" s="10"/>
    </row>
    <row r="8249" spans="1:1" ht="27.75" customHeight="1" x14ac:dyDescent="0.2">
      <c r="A8249" s="10"/>
    </row>
    <row r="8250" spans="1:1" ht="27.75" customHeight="1" x14ac:dyDescent="0.2">
      <c r="A8250" s="10"/>
    </row>
    <row r="8251" spans="1:1" ht="27.75" customHeight="1" x14ac:dyDescent="0.2">
      <c r="A8251" s="10"/>
    </row>
    <row r="8252" spans="1:1" ht="27.75" customHeight="1" x14ac:dyDescent="0.2">
      <c r="A8252" s="10"/>
    </row>
    <row r="8253" spans="1:1" ht="27.75" customHeight="1" x14ac:dyDescent="0.2">
      <c r="A8253" s="10"/>
    </row>
    <row r="8254" spans="1:1" ht="27.75" customHeight="1" x14ac:dyDescent="0.2">
      <c r="A8254" s="10"/>
    </row>
    <row r="8255" spans="1:1" ht="27.75" customHeight="1" x14ac:dyDescent="0.2">
      <c r="A8255" s="10"/>
    </row>
    <row r="8256" spans="1:1" ht="27.75" customHeight="1" x14ac:dyDescent="0.2">
      <c r="A8256" s="10"/>
    </row>
    <row r="8257" spans="1:1" ht="27.75" customHeight="1" x14ac:dyDescent="0.2">
      <c r="A8257" s="10"/>
    </row>
    <row r="8258" spans="1:1" ht="27.75" customHeight="1" x14ac:dyDescent="0.2">
      <c r="A8258" s="10"/>
    </row>
    <row r="8259" spans="1:1" ht="27.75" customHeight="1" x14ac:dyDescent="0.2">
      <c r="A8259" s="10"/>
    </row>
    <row r="8260" spans="1:1" ht="27.75" customHeight="1" x14ac:dyDescent="0.2">
      <c r="A8260" s="10"/>
    </row>
    <row r="8261" spans="1:1" ht="27.75" customHeight="1" x14ac:dyDescent="0.2">
      <c r="A8261" s="10"/>
    </row>
    <row r="8262" spans="1:1" ht="27.75" customHeight="1" x14ac:dyDescent="0.2">
      <c r="A8262" s="10"/>
    </row>
    <row r="8263" spans="1:1" ht="27.75" customHeight="1" x14ac:dyDescent="0.2">
      <c r="A8263" s="10"/>
    </row>
    <row r="8264" spans="1:1" ht="27.75" customHeight="1" x14ac:dyDescent="0.2">
      <c r="A8264" s="10"/>
    </row>
    <row r="8265" spans="1:1" ht="27.75" customHeight="1" x14ac:dyDescent="0.2">
      <c r="A8265" s="10"/>
    </row>
    <row r="8266" spans="1:1" ht="27.75" customHeight="1" x14ac:dyDescent="0.2">
      <c r="A8266" s="10"/>
    </row>
    <row r="8267" spans="1:1" ht="27.75" customHeight="1" x14ac:dyDescent="0.2">
      <c r="A8267" s="10"/>
    </row>
    <row r="8268" spans="1:1" ht="27.75" customHeight="1" x14ac:dyDescent="0.2">
      <c r="A8268" s="10"/>
    </row>
    <row r="8269" spans="1:1" ht="27.75" customHeight="1" x14ac:dyDescent="0.2">
      <c r="A8269" s="10"/>
    </row>
    <row r="8270" spans="1:1" ht="27.75" customHeight="1" x14ac:dyDescent="0.2">
      <c r="A8270" s="10"/>
    </row>
    <row r="8271" spans="1:1" ht="27.75" customHeight="1" x14ac:dyDescent="0.2">
      <c r="A8271" s="10"/>
    </row>
    <row r="8272" spans="1:1" ht="27.75" customHeight="1" x14ac:dyDescent="0.2">
      <c r="A8272" s="10"/>
    </row>
    <row r="8273" spans="1:1" ht="27.75" customHeight="1" x14ac:dyDescent="0.2">
      <c r="A8273" s="10"/>
    </row>
    <row r="8274" spans="1:1" ht="27.75" customHeight="1" x14ac:dyDescent="0.2">
      <c r="A8274" s="10"/>
    </row>
    <row r="8275" spans="1:1" ht="27.75" customHeight="1" x14ac:dyDescent="0.2">
      <c r="A8275" s="10"/>
    </row>
    <row r="8276" spans="1:1" ht="27.75" customHeight="1" x14ac:dyDescent="0.2">
      <c r="A8276" s="10"/>
    </row>
    <row r="8277" spans="1:1" ht="27.75" customHeight="1" x14ac:dyDescent="0.2">
      <c r="A8277" s="10"/>
    </row>
    <row r="8278" spans="1:1" ht="27.75" customHeight="1" x14ac:dyDescent="0.2">
      <c r="A8278" s="10"/>
    </row>
    <row r="8279" spans="1:1" ht="27.75" customHeight="1" x14ac:dyDescent="0.2">
      <c r="A8279" s="10"/>
    </row>
    <row r="8280" spans="1:1" ht="27.75" customHeight="1" x14ac:dyDescent="0.2">
      <c r="A8280" s="10"/>
    </row>
    <row r="8281" spans="1:1" ht="27.75" customHeight="1" x14ac:dyDescent="0.2">
      <c r="A8281" s="10"/>
    </row>
    <row r="8282" spans="1:1" ht="27.75" customHeight="1" x14ac:dyDescent="0.2">
      <c r="A8282" s="10"/>
    </row>
    <row r="8283" spans="1:1" ht="27.75" customHeight="1" x14ac:dyDescent="0.2">
      <c r="A8283" s="10"/>
    </row>
    <row r="8284" spans="1:1" ht="27.75" customHeight="1" x14ac:dyDescent="0.2">
      <c r="A8284" s="10"/>
    </row>
    <row r="8285" spans="1:1" ht="27.75" customHeight="1" x14ac:dyDescent="0.2">
      <c r="A8285" s="10"/>
    </row>
    <row r="8286" spans="1:1" ht="27.75" customHeight="1" x14ac:dyDescent="0.2">
      <c r="A8286" s="10"/>
    </row>
    <row r="8287" spans="1:1" ht="27.75" customHeight="1" x14ac:dyDescent="0.2">
      <c r="A8287" s="10"/>
    </row>
    <row r="8288" spans="1:1" ht="27.75" customHeight="1" x14ac:dyDescent="0.2">
      <c r="A8288" s="10"/>
    </row>
    <row r="8289" spans="1:1" ht="27.75" customHeight="1" x14ac:dyDescent="0.2">
      <c r="A8289" s="10"/>
    </row>
    <row r="8290" spans="1:1" ht="27.75" customHeight="1" x14ac:dyDescent="0.2">
      <c r="A8290" s="10"/>
    </row>
    <row r="8291" spans="1:1" ht="27.75" customHeight="1" x14ac:dyDescent="0.2">
      <c r="A8291" s="10"/>
    </row>
    <row r="8292" spans="1:1" ht="27.75" customHeight="1" x14ac:dyDescent="0.2">
      <c r="A8292" s="10"/>
    </row>
    <row r="8293" spans="1:1" ht="27.75" customHeight="1" x14ac:dyDescent="0.2">
      <c r="A8293" s="10"/>
    </row>
    <row r="8294" spans="1:1" ht="27.75" customHeight="1" x14ac:dyDescent="0.2">
      <c r="A8294" s="10"/>
    </row>
    <row r="8295" spans="1:1" ht="27.75" customHeight="1" x14ac:dyDescent="0.2">
      <c r="A8295" s="10"/>
    </row>
    <row r="8296" spans="1:1" ht="27.75" customHeight="1" x14ac:dyDescent="0.2">
      <c r="A8296" s="10"/>
    </row>
    <row r="8297" spans="1:1" ht="27.75" customHeight="1" x14ac:dyDescent="0.2">
      <c r="A8297" s="10"/>
    </row>
    <row r="8298" spans="1:1" ht="27.75" customHeight="1" x14ac:dyDescent="0.2">
      <c r="A8298" s="10"/>
    </row>
    <row r="8299" spans="1:1" ht="27.75" customHeight="1" x14ac:dyDescent="0.2">
      <c r="A8299" s="10"/>
    </row>
    <row r="8300" spans="1:1" ht="27.75" customHeight="1" x14ac:dyDescent="0.2">
      <c r="A8300" s="10"/>
    </row>
    <row r="8301" spans="1:1" ht="27.75" customHeight="1" x14ac:dyDescent="0.2">
      <c r="A8301" s="10"/>
    </row>
    <row r="8302" spans="1:1" ht="27.75" customHeight="1" x14ac:dyDescent="0.2">
      <c r="A8302" s="10"/>
    </row>
    <row r="8303" spans="1:1" ht="27.75" customHeight="1" x14ac:dyDescent="0.2">
      <c r="A8303" s="10"/>
    </row>
    <row r="8304" spans="1:1" ht="27.75" customHeight="1" x14ac:dyDescent="0.2">
      <c r="A8304" s="10"/>
    </row>
    <row r="8305" spans="1:1" ht="27.75" customHeight="1" x14ac:dyDescent="0.2">
      <c r="A8305" s="10"/>
    </row>
    <row r="8306" spans="1:1" ht="27.75" customHeight="1" x14ac:dyDescent="0.2">
      <c r="A8306" s="10"/>
    </row>
    <row r="8307" spans="1:1" ht="27.75" customHeight="1" x14ac:dyDescent="0.2">
      <c r="A8307" s="10"/>
    </row>
    <row r="8308" spans="1:1" ht="27.75" customHeight="1" x14ac:dyDescent="0.2">
      <c r="A8308" s="10"/>
    </row>
    <row r="8309" spans="1:1" ht="27.75" customHeight="1" x14ac:dyDescent="0.2">
      <c r="A8309" s="10"/>
    </row>
    <row r="8310" spans="1:1" ht="27.75" customHeight="1" x14ac:dyDescent="0.2">
      <c r="A8310" s="10"/>
    </row>
    <row r="8311" spans="1:1" ht="27.75" customHeight="1" x14ac:dyDescent="0.2">
      <c r="A8311" s="10"/>
    </row>
    <row r="8312" spans="1:1" ht="27.75" customHeight="1" x14ac:dyDescent="0.2">
      <c r="A8312" s="10"/>
    </row>
    <row r="8313" spans="1:1" ht="27.75" customHeight="1" x14ac:dyDescent="0.2">
      <c r="A8313" s="10"/>
    </row>
    <row r="8314" spans="1:1" ht="27.75" customHeight="1" x14ac:dyDescent="0.2">
      <c r="A8314" s="10"/>
    </row>
    <row r="8315" spans="1:1" ht="27.75" customHeight="1" x14ac:dyDescent="0.2">
      <c r="A8315" s="10"/>
    </row>
    <row r="8316" spans="1:1" ht="27.75" customHeight="1" x14ac:dyDescent="0.2">
      <c r="A8316" s="10"/>
    </row>
    <row r="8317" spans="1:1" ht="27.75" customHeight="1" x14ac:dyDescent="0.2">
      <c r="A8317" s="10"/>
    </row>
    <row r="8318" spans="1:1" ht="27.75" customHeight="1" x14ac:dyDescent="0.2">
      <c r="A8318" s="10"/>
    </row>
    <row r="8319" spans="1:1" ht="27.75" customHeight="1" x14ac:dyDescent="0.2">
      <c r="A8319" s="10"/>
    </row>
    <row r="8320" spans="1:1" ht="27.75" customHeight="1" x14ac:dyDescent="0.2">
      <c r="A8320" s="10"/>
    </row>
    <row r="8321" spans="1:1" ht="27.75" customHeight="1" x14ac:dyDescent="0.2">
      <c r="A8321" s="10"/>
    </row>
    <row r="8322" spans="1:1" ht="27.75" customHeight="1" x14ac:dyDescent="0.2">
      <c r="A8322" s="10"/>
    </row>
    <row r="8323" spans="1:1" ht="27.75" customHeight="1" x14ac:dyDescent="0.2">
      <c r="A8323" s="10"/>
    </row>
    <row r="8324" spans="1:1" ht="27.75" customHeight="1" x14ac:dyDescent="0.2">
      <c r="A8324" s="10"/>
    </row>
    <row r="8325" spans="1:1" ht="27.75" customHeight="1" x14ac:dyDescent="0.2">
      <c r="A8325" s="10"/>
    </row>
    <row r="8326" spans="1:1" ht="27.75" customHeight="1" x14ac:dyDescent="0.2">
      <c r="A8326" s="10"/>
    </row>
    <row r="8327" spans="1:1" ht="27.75" customHeight="1" x14ac:dyDescent="0.2">
      <c r="A8327" s="10"/>
    </row>
    <row r="8328" spans="1:1" ht="27.75" customHeight="1" x14ac:dyDescent="0.2">
      <c r="A8328" s="10"/>
    </row>
    <row r="8329" spans="1:1" ht="27.75" customHeight="1" x14ac:dyDescent="0.2">
      <c r="A8329" s="10"/>
    </row>
    <row r="8330" spans="1:1" ht="27.75" customHeight="1" x14ac:dyDescent="0.2">
      <c r="A8330" s="10"/>
    </row>
    <row r="8331" spans="1:1" ht="27.75" customHeight="1" x14ac:dyDescent="0.2">
      <c r="A8331" s="10"/>
    </row>
    <row r="8332" spans="1:1" ht="27.75" customHeight="1" x14ac:dyDescent="0.2">
      <c r="A8332" s="10"/>
    </row>
    <row r="8333" spans="1:1" ht="27.75" customHeight="1" x14ac:dyDescent="0.2">
      <c r="A8333" s="10"/>
    </row>
    <row r="8334" spans="1:1" ht="27.75" customHeight="1" x14ac:dyDescent="0.2">
      <c r="A8334" s="10"/>
    </row>
    <row r="8335" spans="1:1" ht="27.75" customHeight="1" x14ac:dyDescent="0.2">
      <c r="A8335" s="10"/>
    </row>
    <row r="8336" spans="1:1" ht="27.75" customHeight="1" x14ac:dyDescent="0.2">
      <c r="A8336" s="10"/>
    </row>
    <row r="8337" spans="1:1" ht="27.75" customHeight="1" x14ac:dyDescent="0.2">
      <c r="A8337" s="10"/>
    </row>
    <row r="8338" spans="1:1" ht="27.75" customHeight="1" x14ac:dyDescent="0.2">
      <c r="A8338" s="10"/>
    </row>
    <row r="8339" spans="1:1" ht="27.75" customHeight="1" x14ac:dyDescent="0.2">
      <c r="A8339" s="10"/>
    </row>
    <row r="8340" spans="1:1" ht="27.75" customHeight="1" x14ac:dyDescent="0.2">
      <c r="A8340" s="10"/>
    </row>
    <row r="8341" spans="1:1" ht="27.75" customHeight="1" x14ac:dyDescent="0.2">
      <c r="A8341" s="10"/>
    </row>
    <row r="8342" spans="1:1" ht="27.75" customHeight="1" x14ac:dyDescent="0.2">
      <c r="A8342" s="10"/>
    </row>
    <row r="8343" spans="1:1" ht="27.75" customHeight="1" x14ac:dyDescent="0.2">
      <c r="A8343" s="10"/>
    </row>
    <row r="8344" spans="1:1" ht="27.75" customHeight="1" x14ac:dyDescent="0.2">
      <c r="A8344" s="10"/>
    </row>
    <row r="8345" spans="1:1" ht="27.75" customHeight="1" x14ac:dyDescent="0.2">
      <c r="A8345" s="10"/>
    </row>
    <row r="8346" spans="1:1" ht="27.75" customHeight="1" x14ac:dyDescent="0.2">
      <c r="A8346" s="10"/>
    </row>
    <row r="8347" spans="1:1" ht="27.75" customHeight="1" x14ac:dyDescent="0.2">
      <c r="A8347" s="10"/>
    </row>
    <row r="8348" spans="1:1" ht="27.75" customHeight="1" x14ac:dyDescent="0.2">
      <c r="A8348" s="10"/>
    </row>
    <row r="8349" spans="1:1" ht="27.75" customHeight="1" x14ac:dyDescent="0.2">
      <c r="A8349" s="10"/>
    </row>
    <row r="8350" spans="1:1" ht="27.75" customHeight="1" x14ac:dyDescent="0.2">
      <c r="A8350" s="10"/>
    </row>
    <row r="8351" spans="1:1" ht="27.75" customHeight="1" x14ac:dyDescent="0.2">
      <c r="A8351" s="10"/>
    </row>
    <row r="8352" spans="1:1" ht="27.75" customHeight="1" x14ac:dyDescent="0.2">
      <c r="A8352" s="10"/>
    </row>
    <row r="8353" spans="1:1" ht="27.75" customHeight="1" x14ac:dyDescent="0.2">
      <c r="A8353" s="10"/>
    </row>
    <row r="8354" spans="1:1" ht="27.75" customHeight="1" x14ac:dyDescent="0.2">
      <c r="A8354" s="10"/>
    </row>
    <row r="8355" spans="1:1" ht="27.75" customHeight="1" x14ac:dyDescent="0.2">
      <c r="A8355" s="10"/>
    </row>
    <row r="8356" spans="1:1" ht="27.75" customHeight="1" x14ac:dyDescent="0.2">
      <c r="A8356" s="10"/>
    </row>
    <row r="8357" spans="1:1" ht="27.75" customHeight="1" x14ac:dyDescent="0.2">
      <c r="A8357" s="10"/>
    </row>
    <row r="8358" spans="1:1" ht="27.75" customHeight="1" x14ac:dyDescent="0.2">
      <c r="A8358" s="10"/>
    </row>
    <row r="8359" spans="1:1" ht="27.75" customHeight="1" x14ac:dyDescent="0.2">
      <c r="A8359" s="10"/>
    </row>
    <row r="8360" spans="1:1" ht="27.75" customHeight="1" x14ac:dyDescent="0.2">
      <c r="A8360" s="10"/>
    </row>
    <row r="8361" spans="1:1" ht="27.75" customHeight="1" x14ac:dyDescent="0.2">
      <c r="A8361" s="10"/>
    </row>
    <row r="8362" spans="1:1" ht="27.75" customHeight="1" x14ac:dyDescent="0.2">
      <c r="A8362" s="10"/>
    </row>
    <row r="8363" spans="1:1" ht="27.75" customHeight="1" x14ac:dyDescent="0.2">
      <c r="A8363" s="10"/>
    </row>
    <row r="8364" spans="1:1" ht="27.75" customHeight="1" x14ac:dyDescent="0.2">
      <c r="A8364" s="10"/>
    </row>
    <row r="8365" spans="1:1" ht="27.75" customHeight="1" x14ac:dyDescent="0.2">
      <c r="A8365" s="10"/>
    </row>
    <row r="8366" spans="1:1" ht="27.75" customHeight="1" x14ac:dyDescent="0.2">
      <c r="A8366" s="10"/>
    </row>
    <row r="8367" spans="1:1" ht="27.75" customHeight="1" x14ac:dyDescent="0.2">
      <c r="A8367" s="10"/>
    </row>
    <row r="8368" spans="1:1" ht="27.75" customHeight="1" x14ac:dyDescent="0.2">
      <c r="A8368" s="10"/>
    </row>
    <row r="8369" spans="1:1" ht="27.75" customHeight="1" x14ac:dyDescent="0.2">
      <c r="A8369" s="10"/>
    </row>
    <row r="8370" spans="1:1" ht="27.75" customHeight="1" x14ac:dyDescent="0.2">
      <c r="A8370" s="10"/>
    </row>
    <row r="8371" spans="1:1" ht="27.75" customHeight="1" x14ac:dyDescent="0.2">
      <c r="A8371" s="10"/>
    </row>
    <row r="8372" spans="1:1" ht="27.75" customHeight="1" x14ac:dyDescent="0.2">
      <c r="A8372" s="10"/>
    </row>
    <row r="8373" spans="1:1" ht="27.75" customHeight="1" x14ac:dyDescent="0.2">
      <c r="A8373" s="10"/>
    </row>
    <row r="8374" spans="1:1" ht="27.75" customHeight="1" x14ac:dyDescent="0.2">
      <c r="A8374" s="10"/>
    </row>
    <row r="8375" spans="1:1" ht="27.75" customHeight="1" x14ac:dyDescent="0.2">
      <c r="A8375" s="10"/>
    </row>
    <row r="8376" spans="1:1" ht="27.75" customHeight="1" x14ac:dyDescent="0.2">
      <c r="A8376" s="10"/>
    </row>
    <row r="8377" spans="1:1" ht="27.75" customHeight="1" x14ac:dyDescent="0.2">
      <c r="A8377" s="10"/>
    </row>
    <row r="8378" spans="1:1" ht="27.75" customHeight="1" x14ac:dyDescent="0.2">
      <c r="A8378" s="10"/>
    </row>
    <row r="8379" spans="1:1" ht="27.75" customHeight="1" x14ac:dyDescent="0.2">
      <c r="A8379" s="10"/>
    </row>
    <row r="8380" spans="1:1" ht="27.75" customHeight="1" x14ac:dyDescent="0.2">
      <c r="A8380" s="10"/>
    </row>
    <row r="8381" spans="1:1" ht="27.75" customHeight="1" x14ac:dyDescent="0.2">
      <c r="A8381" s="10"/>
    </row>
    <row r="8382" spans="1:1" ht="27.75" customHeight="1" x14ac:dyDescent="0.2">
      <c r="A8382" s="10"/>
    </row>
    <row r="8383" spans="1:1" ht="27.75" customHeight="1" x14ac:dyDescent="0.2">
      <c r="A8383" s="10"/>
    </row>
    <row r="8384" spans="1:1" ht="27.75" customHeight="1" x14ac:dyDescent="0.2">
      <c r="A8384" s="10"/>
    </row>
    <row r="8385" spans="1:1" ht="27.75" customHeight="1" x14ac:dyDescent="0.2">
      <c r="A8385" s="10"/>
    </row>
    <row r="8386" spans="1:1" ht="27.75" customHeight="1" x14ac:dyDescent="0.2">
      <c r="A8386" s="10"/>
    </row>
    <row r="8387" spans="1:1" ht="27.75" customHeight="1" x14ac:dyDescent="0.2">
      <c r="A8387" s="10"/>
    </row>
    <row r="8388" spans="1:1" ht="27.75" customHeight="1" x14ac:dyDescent="0.2">
      <c r="A8388" s="10"/>
    </row>
    <row r="8389" spans="1:1" ht="27.75" customHeight="1" x14ac:dyDescent="0.2">
      <c r="A8389" s="10"/>
    </row>
    <row r="8390" spans="1:1" ht="27.75" customHeight="1" x14ac:dyDescent="0.2">
      <c r="A8390" s="10"/>
    </row>
    <row r="8391" spans="1:1" ht="27.75" customHeight="1" x14ac:dyDescent="0.2">
      <c r="A8391" s="10"/>
    </row>
    <row r="8392" spans="1:1" ht="27.75" customHeight="1" x14ac:dyDescent="0.2">
      <c r="A8392" s="10"/>
    </row>
    <row r="8393" spans="1:1" ht="27.75" customHeight="1" x14ac:dyDescent="0.2">
      <c r="A8393" s="10"/>
    </row>
    <row r="8394" spans="1:1" ht="27.75" customHeight="1" x14ac:dyDescent="0.2">
      <c r="A8394" s="10"/>
    </row>
    <row r="8395" spans="1:1" ht="27.75" customHeight="1" x14ac:dyDescent="0.2">
      <c r="A8395" s="10"/>
    </row>
    <row r="8396" spans="1:1" ht="27.75" customHeight="1" x14ac:dyDescent="0.2">
      <c r="A8396" s="10"/>
    </row>
    <row r="8397" spans="1:1" ht="27.75" customHeight="1" x14ac:dyDescent="0.2">
      <c r="A8397" s="10"/>
    </row>
    <row r="8398" spans="1:1" ht="27.75" customHeight="1" x14ac:dyDescent="0.2">
      <c r="A8398" s="10"/>
    </row>
    <row r="8399" spans="1:1" ht="27.75" customHeight="1" x14ac:dyDescent="0.2">
      <c r="A8399" s="10"/>
    </row>
    <row r="8400" spans="1:1" ht="27.75" customHeight="1" x14ac:dyDescent="0.2">
      <c r="A8400" s="10"/>
    </row>
    <row r="8401" spans="1:1" ht="27.75" customHeight="1" x14ac:dyDescent="0.2">
      <c r="A8401" s="10"/>
    </row>
    <row r="8402" spans="1:1" ht="27.75" customHeight="1" x14ac:dyDescent="0.2">
      <c r="A8402" s="10"/>
    </row>
    <row r="8403" spans="1:1" ht="27.75" customHeight="1" x14ac:dyDescent="0.2">
      <c r="A8403" s="10"/>
    </row>
    <row r="8404" spans="1:1" ht="27.75" customHeight="1" x14ac:dyDescent="0.2">
      <c r="A8404" s="10"/>
    </row>
    <row r="8405" spans="1:1" ht="27.75" customHeight="1" x14ac:dyDescent="0.2">
      <c r="A8405" s="10"/>
    </row>
    <row r="8406" spans="1:1" ht="27.75" customHeight="1" x14ac:dyDescent="0.2">
      <c r="A8406" s="10"/>
    </row>
    <row r="8407" spans="1:1" ht="27.75" customHeight="1" x14ac:dyDescent="0.2">
      <c r="A8407" s="10"/>
    </row>
    <row r="8408" spans="1:1" ht="27.75" customHeight="1" x14ac:dyDescent="0.2">
      <c r="A8408" s="10"/>
    </row>
    <row r="8409" spans="1:1" ht="27.75" customHeight="1" x14ac:dyDescent="0.2">
      <c r="A8409" s="10"/>
    </row>
    <row r="8410" spans="1:1" ht="27.75" customHeight="1" x14ac:dyDescent="0.2">
      <c r="A8410" s="10"/>
    </row>
    <row r="8411" spans="1:1" ht="27.75" customHeight="1" x14ac:dyDescent="0.2">
      <c r="A8411" s="10"/>
    </row>
    <row r="8412" spans="1:1" ht="27.75" customHeight="1" x14ac:dyDescent="0.2">
      <c r="A8412" s="10"/>
    </row>
    <row r="8413" spans="1:1" ht="27.75" customHeight="1" x14ac:dyDescent="0.2">
      <c r="A8413" s="10"/>
    </row>
    <row r="8414" spans="1:1" ht="27.75" customHeight="1" x14ac:dyDescent="0.2">
      <c r="A8414" s="10"/>
    </row>
    <row r="8415" spans="1:1" ht="27.75" customHeight="1" x14ac:dyDescent="0.2">
      <c r="A8415" s="10"/>
    </row>
    <row r="8416" spans="1:1" ht="27.75" customHeight="1" x14ac:dyDescent="0.2">
      <c r="A8416" s="10"/>
    </row>
    <row r="8417" spans="1:1" ht="27.75" customHeight="1" x14ac:dyDescent="0.2">
      <c r="A8417" s="10"/>
    </row>
    <row r="8418" spans="1:1" ht="27.75" customHeight="1" x14ac:dyDescent="0.2">
      <c r="A8418" s="10"/>
    </row>
    <row r="8419" spans="1:1" ht="27.75" customHeight="1" x14ac:dyDescent="0.2">
      <c r="A8419" s="10"/>
    </row>
    <row r="8420" spans="1:1" ht="27.75" customHeight="1" x14ac:dyDescent="0.2">
      <c r="A8420" s="10"/>
    </row>
    <row r="8421" spans="1:1" ht="27.75" customHeight="1" x14ac:dyDescent="0.2">
      <c r="A8421" s="10"/>
    </row>
    <row r="8422" spans="1:1" ht="27.75" customHeight="1" x14ac:dyDescent="0.2">
      <c r="A8422" s="10"/>
    </row>
    <row r="8423" spans="1:1" ht="27.75" customHeight="1" x14ac:dyDescent="0.2">
      <c r="A8423" s="10"/>
    </row>
    <row r="8424" spans="1:1" ht="27.75" customHeight="1" x14ac:dyDescent="0.2">
      <c r="A8424" s="10"/>
    </row>
    <row r="8425" spans="1:1" ht="27.75" customHeight="1" x14ac:dyDescent="0.2">
      <c r="A8425" s="10"/>
    </row>
    <row r="8426" spans="1:1" ht="27.75" customHeight="1" x14ac:dyDescent="0.2">
      <c r="A8426" s="10"/>
    </row>
    <row r="8427" spans="1:1" ht="27.75" customHeight="1" x14ac:dyDescent="0.2">
      <c r="A8427" s="10"/>
    </row>
    <row r="8428" spans="1:1" ht="27.75" customHeight="1" x14ac:dyDescent="0.2">
      <c r="A8428" s="10"/>
    </row>
    <row r="8429" spans="1:1" ht="27.75" customHeight="1" x14ac:dyDescent="0.2">
      <c r="A8429" s="10"/>
    </row>
    <row r="8430" spans="1:1" ht="27.75" customHeight="1" x14ac:dyDescent="0.2">
      <c r="A8430" s="10"/>
    </row>
    <row r="8431" spans="1:1" ht="27.75" customHeight="1" x14ac:dyDescent="0.2">
      <c r="A8431" s="10"/>
    </row>
    <row r="8432" spans="1:1" ht="27.75" customHeight="1" x14ac:dyDescent="0.2">
      <c r="A8432" s="10"/>
    </row>
    <row r="8433" spans="1:1" ht="27.75" customHeight="1" x14ac:dyDescent="0.2">
      <c r="A8433" s="10"/>
    </row>
    <row r="8434" spans="1:1" ht="27.75" customHeight="1" x14ac:dyDescent="0.2">
      <c r="A8434" s="10"/>
    </row>
    <row r="8435" spans="1:1" ht="27.75" customHeight="1" x14ac:dyDescent="0.2">
      <c r="A8435" s="10"/>
    </row>
    <row r="8436" spans="1:1" ht="27.75" customHeight="1" x14ac:dyDescent="0.2">
      <c r="A8436" s="10"/>
    </row>
    <row r="8437" spans="1:1" ht="27.75" customHeight="1" x14ac:dyDescent="0.2">
      <c r="A8437" s="10"/>
    </row>
    <row r="8438" spans="1:1" ht="27.75" customHeight="1" x14ac:dyDescent="0.2">
      <c r="A8438" s="10"/>
    </row>
    <row r="8439" spans="1:1" ht="27.75" customHeight="1" x14ac:dyDescent="0.2">
      <c r="A8439" s="10"/>
    </row>
    <row r="8440" spans="1:1" ht="27.75" customHeight="1" x14ac:dyDescent="0.2">
      <c r="A8440" s="10"/>
    </row>
    <row r="8441" spans="1:1" ht="27.75" customHeight="1" x14ac:dyDescent="0.2">
      <c r="A8441" s="10"/>
    </row>
    <row r="8442" spans="1:1" ht="27.75" customHeight="1" x14ac:dyDescent="0.2">
      <c r="A8442" s="10"/>
    </row>
    <row r="8443" spans="1:1" ht="27.75" customHeight="1" x14ac:dyDescent="0.2">
      <c r="A8443" s="10"/>
    </row>
    <row r="8444" spans="1:1" ht="27.75" customHeight="1" x14ac:dyDescent="0.2">
      <c r="A8444" s="10"/>
    </row>
    <row r="8445" spans="1:1" ht="27.75" customHeight="1" x14ac:dyDescent="0.2">
      <c r="A8445" s="10"/>
    </row>
    <row r="8446" spans="1:1" ht="27.75" customHeight="1" x14ac:dyDescent="0.2">
      <c r="A8446" s="10"/>
    </row>
    <row r="8447" spans="1:1" ht="27.75" customHeight="1" x14ac:dyDescent="0.2">
      <c r="A8447" s="10"/>
    </row>
    <row r="8448" spans="1:1" ht="27.75" customHeight="1" x14ac:dyDescent="0.2">
      <c r="A8448" s="10"/>
    </row>
    <row r="8449" spans="1:1" ht="27.75" customHeight="1" x14ac:dyDescent="0.2">
      <c r="A8449" s="10"/>
    </row>
    <row r="8450" spans="1:1" ht="27.75" customHeight="1" x14ac:dyDescent="0.2">
      <c r="A8450" s="10"/>
    </row>
    <row r="8451" spans="1:1" ht="27.75" customHeight="1" x14ac:dyDescent="0.2">
      <c r="A8451" s="10"/>
    </row>
    <row r="8452" spans="1:1" ht="27.75" customHeight="1" x14ac:dyDescent="0.2">
      <c r="A8452" s="10"/>
    </row>
    <row r="8453" spans="1:1" ht="27.75" customHeight="1" x14ac:dyDescent="0.2">
      <c r="A8453" s="10"/>
    </row>
    <row r="8454" spans="1:1" ht="27.75" customHeight="1" x14ac:dyDescent="0.2">
      <c r="A8454" s="10"/>
    </row>
    <row r="8455" spans="1:1" ht="27.75" customHeight="1" x14ac:dyDescent="0.2">
      <c r="A8455" s="10"/>
    </row>
    <row r="8456" spans="1:1" ht="27.75" customHeight="1" x14ac:dyDescent="0.2">
      <c r="A8456" s="10"/>
    </row>
    <row r="8457" spans="1:1" ht="27.75" customHeight="1" x14ac:dyDescent="0.2">
      <c r="A8457" s="10"/>
    </row>
    <row r="8458" spans="1:1" ht="27.75" customHeight="1" x14ac:dyDescent="0.2">
      <c r="A8458" s="10"/>
    </row>
    <row r="8459" spans="1:1" ht="27.75" customHeight="1" x14ac:dyDescent="0.2">
      <c r="A8459" s="10"/>
    </row>
    <row r="8460" spans="1:1" ht="27.75" customHeight="1" x14ac:dyDescent="0.2">
      <c r="A8460" s="10"/>
    </row>
    <row r="8461" spans="1:1" ht="27.75" customHeight="1" x14ac:dyDescent="0.2">
      <c r="A8461" s="10"/>
    </row>
    <row r="8462" spans="1:1" ht="27.75" customHeight="1" x14ac:dyDescent="0.2">
      <c r="A8462" s="10"/>
    </row>
    <row r="8463" spans="1:1" ht="27.75" customHeight="1" x14ac:dyDescent="0.2">
      <c r="A8463" s="10"/>
    </row>
    <row r="8464" spans="1:1" ht="27.75" customHeight="1" x14ac:dyDescent="0.2">
      <c r="A8464" s="10"/>
    </row>
    <row r="8465" spans="1:1" ht="27.75" customHeight="1" x14ac:dyDescent="0.2">
      <c r="A8465" s="10"/>
    </row>
    <row r="8466" spans="1:1" ht="27.75" customHeight="1" x14ac:dyDescent="0.2">
      <c r="A8466" s="10"/>
    </row>
    <row r="8467" spans="1:1" ht="27.75" customHeight="1" x14ac:dyDescent="0.2">
      <c r="A8467" s="10"/>
    </row>
    <row r="8468" spans="1:1" ht="27.75" customHeight="1" x14ac:dyDescent="0.2">
      <c r="A8468" s="10"/>
    </row>
    <row r="8469" spans="1:1" ht="27.75" customHeight="1" x14ac:dyDescent="0.2">
      <c r="A8469" s="10"/>
    </row>
    <row r="8470" spans="1:1" ht="27.75" customHeight="1" x14ac:dyDescent="0.2">
      <c r="A8470" s="10"/>
    </row>
    <row r="8471" spans="1:1" ht="27.75" customHeight="1" x14ac:dyDescent="0.2">
      <c r="A8471" s="10"/>
    </row>
    <row r="8472" spans="1:1" ht="27.75" customHeight="1" x14ac:dyDescent="0.2">
      <c r="A8472" s="10"/>
    </row>
    <row r="8473" spans="1:1" ht="27.75" customHeight="1" x14ac:dyDescent="0.2">
      <c r="A8473" s="10"/>
    </row>
    <row r="8474" spans="1:1" ht="27.75" customHeight="1" x14ac:dyDescent="0.2">
      <c r="A8474" s="10"/>
    </row>
    <row r="8475" spans="1:1" ht="27.75" customHeight="1" x14ac:dyDescent="0.2">
      <c r="A8475" s="10"/>
    </row>
    <row r="8476" spans="1:1" ht="27.75" customHeight="1" x14ac:dyDescent="0.2">
      <c r="A8476" s="10"/>
    </row>
    <row r="8477" spans="1:1" ht="27.75" customHeight="1" x14ac:dyDescent="0.2">
      <c r="A8477" s="10"/>
    </row>
    <row r="8478" spans="1:1" ht="27.75" customHeight="1" x14ac:dyDescent="0.2">
      <c r="A8478" s="10"/>
    </row>
    <row r="8479" spans="1:1" ht="27.75" customHeight="1" x14ac:dyDescent="0.2">
      <c r="A8479" s="10"/>
    </row>
    <row r="8480" spans="1:1" ht="27.75" customHeight="1" x14ac:dyDescent="0.2">
      <c r="A8480" s="10"/>
    </row>
    <row r="8481" spans="1:1" ht="27.75" customHeight="1" x14ac:dyDescent="0.2">
      <c r="A8481" s="10"/>
    </row>
    <row r="8482" spans="1:1" ht="27.75" customHeight="1" x14ac:dyDescent="0.2">
      <c r="A8482" s="10"/>
    </row>
    <row r="8483" spans="1:1" ht="27.75" customHeight="1" x14ac:dyDescent="0.2">
      <c r="A8483" s="10"/>
    </row>
    <row r="8484" spans="1:1" ht="27.75" customHeight="1" x14ac:dyDescent="0.2">
      <c r="A8484" s="10"/>
    </row>
    <row r="8485" spans="1:1" ht="27.75" customHeight="1" x14ac:dyDescent="0.2">
      <c r="A8485" s="10"/>
    </row>
    <row r="8486" spans="1:1" ht="27.75" customHeight="1" x14ac:dyDescent="0.2">
      <c r="A8486" s="10"/>
    </row>
    <row r="8487" spans="1:1" ht="27.75" customHeight="1" x14ac:dyDescent="0.2">
      <c r="A8487" s="10"/>
    </row>
    <row r="8488" spans="1:1" ht="27.75" customHeight="1" x14ac:dyDescent="0.2">
      <c r="A8488" s="10"/>
    </row>
    <row r="8489" spans="1:1" ht="27.75" customHeight="1" x14ac:dyDescent="0.2">
      <c r="A8489" s="10"/>
    </row>
    <row r="8490" spans="1:1" ht="27.75" customHeight="1" x14ac:dyDescent="0.2">
      <c r="A8490" s="10"/>
    </row>
    <row r="8491" spans="1:1" ht="27.75" customHeight="1" x14ac:dyDescent="0.2">
      <c r="A8491" s="10"/>
    </row>
    <row r="8492" spans="1:1" ht="27.75" customHeight="1" x14ac:dyDescent="0.2">
      <c r="A8492" s="10"/>
    </row>
    <row r="8493" spans="1:1" ht="27.75" customHeight="1" x14ac:dyDescent="0.2">
      <c r="A8493" s="10"/>
    </row>
    <row r="8494" spans="1:1" ht="27.75" customHeight="1" x14ac:dyDescent="0.2">
      <c r="A8494" s="10"/>
    </row>
    <row r="8495" spans="1:1" ht="27.75" customHeight="1" x14ac:dyDescent="0.2">
      <c r="A8495" s="10"/>
    </row>
    <row r="8496" spans="1:1" ht="27.75" customHeight="1" x14ac:dyDescent="0.2">
      <c r="A8496" s="10"/>
    </row>
    <row r="8497" spans="1:1" ht="27.75" customHeight="1" x14ac:dyDescent="0.2">
      <c r="A8497" s="10"/>
    </row>
    <row r="8498" spans="1:1" ht="27.75" customHeight="1" x14ac:dyDescent="0.2">
      <c r="A8498" s="10"/>
    </row>
    <row r="8499" spans="1:1" ht="27.75" customHeight="1" x14ac:dyDescent="0.2">
      <c r="A8499" s="10"/>
    </row>
    <row r="8500" spans="1:1" ht="27.75" customHeight="1" x14ac:dyDescent="0.2">
      <c r="A8500" s="10"/>
    </row>
    <row r="8501" spans="1:1" ht="27.75" customHeight="1" x14ac:dyDescent="0.2">
      <c r="A8501" s="10"/>
    </row>
    <row r="8502" spans="1:1" ht="27.75" customHeight="1" x14ac:dyDescent="0.2">
      <c r="A8502" s="10"/>
    </row>
    <row r="8503" spans="1:1" ht="27.75" customHeight="1" x14ac:dyDescent="0.2">
      <c r="A8503" s="10"/>
    </row>
    <row r="8504" spans="1:1" ht="27.75" customHeight="1" x14ac:dyDescent="0.2">
      <c r="A8504" s="10"/>
    </row>
    <row r="8505" spans="1:1" ht="27.75" customHeight="1" x14ac:dyDescent="0.2">
      <c r="A8505" s="10"/>
    </row>
    <row r="8506" spans="1:1" ht="27.75" customHeight="1" x14ac:dyDescent="0.2">
      <c r="A8506" s="10"/>
    </row>
    <row r="8507" spans="1:1" ht="27.75" customHeight="1" x14ac:dyDescent="0.2">
      <c r="A8507" s="10"/>
    </row>
    <row r="8508" spans="1:1" ht="27.75" customHeight="1" x14ac:dyDescent="0.2">
      <c r="A8508" s="10"/>
    </row>
    <row r="8509" spans="1:1" ht="27.75" customHeight="1" x14ac:dyDescent="0.2">
      <c r="A8509" s="10"/>
    </row>
    <row r="8510" spans="1:1" ht="27.75" customHeight="1" x14ac:dyDescent="0.2">
      <c r="A8510" s="10"/>
    </row>
    <row r="8511" spans="1:1" ht="27.75" customHeight="1" x14ac:dyDescent="0.2">
      <c r="A8511" s="10"/>
    </row>
    <row r="8512" spans="1:1" ht="27.75" customHeight="1" x14ac:dyDescent="0.2">
      <c r="A8512" s="10"/>
    </row>
    <row r="8513" spans="1:1" ht="27.75" customHeight="1" x14ac:dyDescent="0.2">
      <c r="A8513" s="10"/>
    </row>
    <row r="8514" spans="1:1" ht="27.75" customHeight="1" x14ac:dyDescent="0.2">
      <c r="A8514" s="10"/>
    </row>
    <row r="8515" spans="1:1" ht="27.75" customHeight="1" x14ac:dyDescent="0.2">
      <c r="A8515" s="10"/>
    </row>
    <row r="8516" spans="1:1" ht="27.75" customHeight="1" x14ac:dyDescent="0.2">
      <c r="A8516" s="10"/>
    </row>
    <row r="8517" spans="1:1" ht="27.75" customHeight="1" x14ac:dyDescent="0.2">
      <c r="A8517" s="10"/>
    </row>
    <row r="8518" spans="1:1" ht="27.75" customHeight="1" x14ac:dyDescent="0.2">
      <c r="A8518" s="10"/>
    </row>
    <row r="8519" spans="1:1" ht="27.75" customHeight="1" x14ac:dyDescent="0.2">
      <c r="A8519" s="10"/>
    </row>
    <row r="8520" spans="1:1" ht="27.75" customHeight="1" x14ac:dyDescent="0.2">
      <c r="A8520" s="10"/>
    </row>
    <row r="8521" spans="1:1" ht="27.75" customHeight="1" x14ac:dyDescent="0.2">
      <c r="A8521" s="10"/>
    </row>
    <row r="8522" spans="1:1" ht="27.75" customHeight="1" x14ac:dyDescent="0.2">
      <c r="A8522" s="10"/>
    </row>
    <row r="8523" spans="1:1" ht="27.75" customHeight="1" x14ac:dyDescent="0.2">
      <c r="A8523" s="10"/>
    </row>
    <row r="8524" spans="1:1" ht="27.75" customHeight="1" x14ac:dyDescent="0.2">
      <c r="A8524" s="10"/>
    </row>
    <row r="8525" spans="1:1" ht="27.75" customHeight="1" x14ac:dyDescent="0.2">
      <c r="A8525" s="10"/>
    </row>
    <row r="8526" spans="1:1" ht="27.75" customHeight="1" x14ac:dyDescent="0.2">
      <c r="A8526" s="10"/>
    </row>
    <row r="8527" spans="1:1" ht="27.75" customHeight="1" x14ac:dyDescent="0.2">
      <c r="A8527" s="10"/>
    </row>
    <row r="8528" spans="1:1" ht="27.75" customHeight="1" x14ac:dyDescent="0.2">
      <c r="A8528" s="10"/>
    </row>
    <row r="8529" spans="1:1" ht="27.75" customHeight="1" x14ac:dyDescent="0.2">
      <c r="A8529" s="10"/>
    </row>
    <row r="8530" spans="1:1" ht="27.75" customHeight="1" x14ac:dyDescent="0.2">
      <c r="A8530" s="10"/>
    </row>
    <row r="8531" spans="1:1" ht="27.75" customHeight="1" x14ac:dyDescent="0.2">
      <c r="A8531" s="10"/>
    </row>
    <row r="8532" spans="1:1" ht="27.75" customHeight="1" x14ac:dyDescent="0.2">
      <c r="A8532" s="10"/>
    </row>
    <row r="8533" spans="1:1" ht="27.75" customHeight="1" x14ac:dyDescent="0.2">
      <c r="A8533" s="10"/>
    </row>
    <row r="8534" spans="1:1" ht="27.75" customHeight="1" x14ac:dyDescent="0.2">
      <c r="A8534" s="10"/>
    </row>
    <row r="8535" spans="1:1" ht="27.75" customHeight="1" x14ac:dyDescent="0.2">
      <c r="A8535" s="10"/>
    </row>
    <row r="8536" spans="1:1" ht="27.75" customHeight="1" x14ac:dyDescent="0.2">
      <c r="A8536" s="10"/>
    </row>
    <row r="8537" spans="1:1" ht="27.75" customHeight="1" x14ac:dyDescent="0.2">
      <c r="A8537" s="10"/>
    </row>
    <row r="8538" spans="1:1" ht="27.75" customHeight="1" x14ac:dyDescent="0.2">
      <c r="A8538" s="10"/>
    </row>
    <row r="8539" spans="1:1" ht="27.75" customHeight="1" x14ac:dyDescent="0.2">
      <c r="A8539" s="10"/>
    </row>
    <row r="8540" spans="1:1" ht="27.75" customHeight="1" x14ac:dyDescent="0.2">
      <c r="A8540" s="10"/>
    </row>
    <row r="8541" spans="1:1" ht="27.75" customHeight="1" x14ac:dyDescent="0.2">
      <c r="A8541" s="10"/>
    </row>
    <row r="8542" spans="1:1" ht="27.75" customHeight="1" x14ac:dyDescent="0.2">
      <c r="A8542" s="10"/>
    </row>
    <row r="8543" spans="1:1" ht="27.75" customHeight="1" x14ac:dyDescent="0.2">
      <c r="A8543" s="10"/>
    </row>
    <row r="8544" spans="1:1" ht="27.75" customHeight="1" x14ac:dyDescent="0.2">
      <c r="A8544" s="10"/>
    </row>
    <row r="8545" spans="1:1" ht="27.75" customHeight="1" x14ac:dyDescent="0.2">
      <c r="A8545" s="10"/>
    </row>
    <row r="8546" spans="1:1" ht="27.75" customHeight="1" x14ac:dyDescent="0.2">
      <c r="A8546" s="10"/>
    </row>
    <row r="8547" spans="1:1" ht="27.75" customHeight="1" x14ac:dyDescent="0.2">
      <c r="A8547" s="10"/>
    </row>
    <row r="8548" spans="1:1" ht="27.75" customHeight="1" x14ac:dyDescent="0.2">
      <c r="A8548" s="10"/>
    </row>
    <row r="8549" spans="1:1" ht="27.75" customHeight="1" x14ac:dyDescent="0.2">
      <c r="A8549" s="10"/>
    </row>
    <row r="8550" spans="1:1" ht="27.75" customHeight="1" x14ac:dyDescent="0.2">
      <c r="A8550" s="10"/>
    </row>
    <row r="8551" spans="1:1" ht="27.75" customHeight="1" x14ac:dyDescent="0.2">
      <c r="A8551" s="10"/>
    </row>
    <row r="8552" spans="1:1" ht="27.75" customHeight="1" x14ac:dyDescent="0.2">
      <c r="A8552" s="10"/>
    </row>
    <row r="8553" spans="1:1" ht="27.75" customHeight="1" x14ac:dyDescent="0.2">
      <c r="A8553" s="10"/>
    </row>
    <row r="8554" spans="1:1" ht="27.75" customHeight="1" x14ac:dyDescent="0.2">
      <c r="A8554" s="10"/>
    </row>
    <row r="8555" spans="1:1" ht="27.75" customHeight="1" x14ac:dyDescent="0.2">
      <c r="A8555" s="10"/>
    </row>
    <row r="8556" spans="1:1" ht="27.75" customHeight="1" x14ac:dyDescent="0.2">
      <c r="A8556" s="10"/>
    </row>
    <row r="8557" spans="1:1" ht="27.75" customHeight="1" x14ac:dyDescent="0.2">
      <c r="A8557" s="10"/>
    </row>
    <row r="8558" spans="1:1" ht="27.75" customHeight="1" x14ac:dyDescent="0.2">
      <c r="A8558" s="10"/>
    </row>
    <row r="8559" spans="1:1" ht="27.75" customHeight="1" x14ac:dyDescent="0.2">
      <c r="A8559" s="10"/>
    </row>
    <row r="8560" spans="1:1" ht="27.75" customHeight="1" x14ac:dyDescent="0.2">
      <c r="A8560" s="10"/>
    </row>
    <row r="8561" spans="1:1" ht="27.75" customHeight="1" x14ac:dyDescent="0.2">
      <c r="A8561" s="10"/>
    </row>
    <row r="8562" spans="1:1" ht="27.75" customHeight="1" x14ac:dyDescent="0.2">
      <c r="A8562" s="10"/>
    </row>
    <row r="8563" spans="1:1" ht="27.75" customHeight="1" x14ac:dyDescent="0.2">
      <c r="A8563" s="10"/>
    </row>
    <row r="8564" spans="1:1" ht="27.75" customHeight="1" x14ac:dyDescent="0.2">
      <c r="A8564" s="10"/>
    </row>
    <row r="8565" spans="1:1" ht="27.75" customHeight="1" x14ac:dyDescent="0.2">
      <c r="A8565" s="10"/>
    </row>
    <row r="8566" spans="1:1" ht="27.75" customHeight="1" x14ac:dyDescent="0.2">
      <c r="A8566" s="10"/>
    </row>
    <row r="8567" spans="1:1" ht="27.75" customHeight="1" x14ac:dyDescent="0.2">
      <c r="A8567" s="10"/>
    </row>
    <row r="8568" spans="1:1" ht="27.75" customHeight="1" x14ac:dyDescent="0.2">
      <c r="A8568" s="10"/>
    </row>
    <row r="8569" spans="1:1" ht="27.75" customHeight="1" x14ac:dyDescent="0.2">
      <c r="A8569" s="10"/>
    </row>
    <row r="8570" spans="1:1" ht="27.75" customHeight="1" x14ac:dyDescent="0.2">
      <c r="A8570" s="10"/>
    </row>
    <row r="8571" spans="1:1" ht="27.75" customHeight="1" x14ac:dyDescent="0.2">
      <c r="A8571" s="10"/>
    </row>
    <row r="8572" spans="1:1" ht="27.75" customHeight="1" x14ac:dyDescent="0.2">
      <c r="A8572" s="10"/>
    </row>
    <row r="8573" spans="1:1" ht="27.75" customHeight="1" x14ac:dyDescent="0.2">
      <c r="A8573" s="10"/>
    </row>
    <row r="8574" spans="1:1" ht="27.75" customHeight="1" x14ac:dyDescent="0.2">
      <c r="A8574" s="10"/>
    </row>
    <row r="8575" spans="1:1" ht="27.75" customHeight="1" x14ac:dyDescent="0.2">
      <c r="A8575" s="10"/>
    </row>
    <row r="8576" spans="1:1" ht="27.75" customHeight="1" x14ac:dyDescent="0.2">
      <c r="A8576" s="10"/>
    </row>
    <row r="8577" spans="1:1" ht="27.75" customHeight="1" x14ac:dyDescent="0.2">
      <c r="A8577" s="10"/>
    </row>
    <row r="8578" spans="1:1" ht="27.75" customHeight="1" x14ac:dyDescent="0.2">
      <c r="A8578" s="10"/>
    </row>
    <row r="8579" spans="1:1" ht="27.75" customHeight="1" x14ac:dyDescent="0.2">
      <c r="A8579" s="10"/>
    </row>
    <row r="8580" spans="1:1" ht="27.75" customHeight="1" x14ac:dyDescent="0.2">
      <c r="A8580" s="10"/>
    </row>
    <row r="8581" spans="1:1" ht="27.75" customHeight="1" x14ac:dyDescent="0.2">
      <c r="A8581" s="10"/>
    </row>
    <row r="8582" spans="1:1" ht="27.75" customHeight="1" x14ac:dyDescent="0.2">
      <c r="A8582" s="10"/>
    </row>
    <row r="8583" spans="1:1" ht="27.75" customHeight="1" x14ac:dyDescent="0.2">
      <c r="A8583" s="10"/>
    </row>
    <row r="8584" spans="1:1" ht="27.75" customHeight="1" x14ac:dyDescent="0.2">
      <c r="A8584" s="10"/>
    </row>
    <row r="8585" spans="1:1" ht="27.75" customHeight="1" x14ac:dyDescent="0.2">
      <c r="A8585" s="10"/>
    </row>
    <row r="8586" spans="1:1" ht="27.75" customHeight="1" x14ac:dyDescent="0.2">
      <c r="A8586" s="10"/>
    </row>
    <row r="8587" spans="1:1" ht="27.75" customHeight="1" x14ac:dyDescent="0.2">
      <c r="A8587" s="10"/>
    </row>
    <row r="8588" spans="1:1" ht="27.75" customHeight="1" x14ac:dyDescent="0.2">
      <c r="A8588" s="10"/>
    </row>
    <row r="8589" spans="1:1" ht="27.75" customHeight="1" x14ac:dyDescent="0.2">
      <c r="A8589" s="10"/>
    </row>
    <row r="8590" spans="1:1" ht="27.75" customHeight="1" x14ac:dyDescent="0.2">
      <c r="A8590" s="10"/>
    </row>
    <row r="8591" spans="1:1" ht="27.75" customHeight="1" x14ac:dyDescent="0.2">
      <c r="A8591" s="10"/>
    </row>
    <row r="8592" spans="1:1" ht="27.75" customHeight="1" x14ac:dyDescent="0.2">
      <c r="A8592" s="10"/>
    </row>
    <row r="8593" spans="1:1" ht="27.75" customHeight="1" x14ac:dyDescent="0.2">
      <c r="A8593" s="10"/>
    </row>
    <row r="8594" spans="1:1" ht="27.75" customHeight="1" x14ac:dyDescent="0.2">
      <c r="A8594" s="10"/>
    </row>
    <row r="8595" spans="1:1" ht="27.75" customHeight="1" x14ac:dyDescent="0.2">
      <c r="A8595" s="10"/>
    </row>
    <row r="8596" spans="1:1" ht="27.75" customHeight="1" x14ac:dyDescent="0.2">
      <c r="A8596" s="10"/>
    </row>
    <row r="8597" spans="1:1" ht="27.75" customHeight="1" x14ac:dyDescent="0.2">
      <c r="A8597" s="10"/>
    </row>
    <row r="8598" spans="1:1" ht="27.75" customHeight="1" x14ac:dyDescent="0.2">
      <c r="A8598" s="10"/>
    </row>
    <row r="8599" spans="1:1" ht="27.75" customHeight="1" x14ac:dyDescent="0.2">
      <c r="A8599" s="10"/>
    </row>
    <row r="8600" spans="1:1" ht="27.75" customHeight="1" x14ac:dyDescent="0.2">
      <c r="A8600" s="10"/>
    </row>
    <row r="8601" spans="1:1" ht="27.75" customHeight="1" x14ac:dyDescent="0.2">
      <c r="A8601" s="10"/>
    </row>
    <row r="8602" spans="1:1" ht="27.75" customHeight="1" x14ac:dyDescent="0.2">
      <c r="A8602" s="10"/>
    </row>
    <row r="8603" spans="1:1" ht="27.75" customHeight="1" x14ac:dyDescent="0.2">
      <c r="A8603" s="10"/>
    </row>
    <row r="8604" spans="1:1" ht="27.75" customHeight="1" x14ac:dyDescent="0.2">
      <c r="A8604" s="10"/>
    </row>
    <row r="8605" spans="1:1" ht="27.75" customHeight="1" x14ac:dyDescent="0.2">
      <c r="A8605" s="10"/>
    </row>
    <row r="8606" spans="1:1" ht="27.75" customHeight="1" x14ac:dyDescent="0.2">
      <c r="A8606" s="10"/>
    </row>
    <row r="8607" spans="1:1" ht="27.75" customHeight="1" x14ac:dyDescent="0.2">
      <c r="A8607" s="10"/>
    </row>
    <row r="8608" spans="1:1" ht="27.75" customHeight="1" x14ac:dyDescent="0.2">
      <c r="A8608" s="10"/>
    </row>
    <row r="8609" spans="1:1" ht="27.75" customHeight="1" x14ac:dyDescent="0.2">
      <c r="A8609" s="10"/>
    </row>
    <row r="8610" spans="1:1" ht="27.75" customHeight="1" x14ac:dyDescent="0.2">
      <c r="A8610" s="10"/>
    </row>
    <row r="8611" spans="1:1" ht="27.75" customHeight="1" x14ac:dyDescent="0.2">
      <c r="A8611" s="10"/>
    </row>
    <row r="8612" spans="1:1" ht="27.75" customHeight="1" x14ac:dyDescent="0.2">
      <c r="A8612" s="10"/>
    </row>
    <row r="8613" spans="1:1" ht="27.75" customHeight="1" x14ac:dyDescent="0.2">
      <c r="A8613" s="10"/>
    </row>
    <row r="8614" spans="1:1" ht="27.75" customHeight="1" x14ac:dyDescent="0.2">
      <c r="A8614" s="10"/>
    </row>
    <row r="8615" spans="1:1" ht="27.75" customHeight="1" x14ac:dyDescent="0.2">
      <c r="A8615" s="10"/>
    </row>
    <row r="8616" spans="1:1" ht="27.75" customHeight="1" x14ac:dyDescent="0.2">
      <c r="A8616" s="10"/>
    </row>
    <row r="8617" spans="1:1" ht="27.75" customHeight="1" x14ac:dyDescent="0.2">
      <c r="A8617" s="10"/>
    </row>
    <row r="8618" spans="1:1" ht="27.75" customHeight="1" x14ac:dyDescent="0.2">
      <c r="A8618" s="10"/>
    </row>
    <row r="8619" spans="1:1" ht="27.75" customHeight="1" x14ac:dyDescent="0.2">
      <c r="A8619" s="10"/>
    </row>
    <row r="8620" spans="1:1" ht="27.75" customHeight="1" x14ac:dyDescent="0.2">
      <c r="A8620" s="10"/>
    </row>
    <row r="8621" spans="1:1" ht="27.75" customHeight="1" x14ac:dyDescent="0.2">
      <c r="A8621" s="10"/>
    </row>
    <row r="8622" spans="1:1" ht="27.75" customHeight="1" x14ac:dyDescent="0.2">
      <c r="A8622" s="10"/>
    </row>
    <row r="8623" spans="1:1" ht="27.75" customHeight="1" x14ac:dyDescent="0.2">
      <c r="A8623" s="10"/>
    </row>
    <row r="8624" spans="1:1" ht="27.75" customHeight="1" x14ac:dyDescent="0.2">
      <c r="A8624" s="10"/>
    </row>
    <row r="8625" spans="1:1" ht="27.75" customHeight="1" x14ac:dyDescent="0.2">
      <c r="A8625" s="10"/>
    </row>
    <row r="8626" spans="1:1" ht="27.75" customHeight="1" x14ac:dyDescent="0.2">
      <c r="A8626" s="10"/>
    </row>
    <row r="8627" spans="1:1" ht="27.75" customHeight="1" x14ac:dyDescent="0.2">
      <c r="A8627" s="10"/>
    </row>
    <row r="8628" spans="1:1" ht="27.75" customHeight="1" x14ac:dyDescent="0.2">
      <c r="A8628" s="10"/>
    </row>
    <row r="8629" spans="1:1" ht="27.75" customHeight="1" x14ac:dyDescent="0.2">
      <c r="A8629" s="10"/>
    </row>
    <row r="8630" spans="1:1" ht="27.75" customHeight="1" x14ac:dyDescent="0.2">
      <c r="A8630" s="10"/>
    </row>
    <row r="8631" spans="1:1" ht="27.75" customHeight="1" x14ac:dyDescent="0.2">
      <c r="A8631" s="10"/>
    </row>
    <row r="8632" spans="1:1" ht="27.75" customHeight="1" x14ac:dyDescent="0.2">
      <c r="A8632" s="10"/>
    </row>
    <row r="8633" spans="1:1" ht="27.75" customHeight="1" x14ac:dyDescent="0.2">
      <c r="A8633" s="10"/>
    </row>
    <row r="8634" spans="1:1" ht="27.75" customHeight="1" x14ac:dyDescent="0.2">
      <c r="A8634" s="10"/>
    </row>
    <row r="8635" spans="1:1" ht="27.75" customHeight="1" x14ac:dyDescent="0.2">
      <c r="A8635" s="10"/>
    </row>
    <row r="8636" spans="1:1" ht="27.75" customHeight="1" x14ac:dyDescent="0.2">
      <c r="A8636" s="10"/>
    </row>
    <row r="8637" spans="1:1" ht="27.75" customHeight="1" x14ac:dyDescent="0.2">
      <c r="A8637" s="10"/>
    </row>
    <row r="8638" spans="1:1" ht="27.75" customHeight="1" x14ac:dyDescent="0.2">
      <c r="A8638" s="10"/>
    </row>
    <row r="8639" spans="1:1" ht="27.75" customHeight="1" x14ac:dyDescent="0.2">
      <c r="A8639" s="10"/>
    </row>
    <row r="8640" spans="1:1" ht="27.75" customHeight="1" x14ac:dyDescent="0.2">
      <c r="A8640" s="10"/>
    </row>
    <row r="8641" spans="1:1" ht="27.75" customHeight="1" x14ac:dyDescent="0.2">
      <c r="A8641" s="10"/>
    </row>
    <row r="8642" spans="1:1" ht="27.75" customHeight="1" x14ac:dyDescent="0.2">
      <c r="A8642" s="10"/>
    </row>
    <row r="8643" spans="1:1" ht="27.75" customHeight="1" x14ac:dyDescent="0.2">
      <c r="A8643" s="10"/>
    </row>
    <row r="8644" spans="1:1" ht="27.75" customHeight="1" x14ac:dyDescent="0.2">
      <c r="A8644" s="10"/>
    </row>
    <row r="8645" spans="1:1" ht="27.75" customHeight="1" x14ac:dyDescent="0.2">
      <c r="A8645" s="10"/>
    </row>
    <row r="8646" spans="1:1" ht="27.75" customHeight="1" x14ac:dyDescent="0.2">
      <c r="A8646" s="10"/>
    </row>
    <row r="8647" spans="1:1" ht="27.75" customHeight="1" x14ac:dyDescent="0.2">
      <c r="A8647" s="10"/>
    </row>
    <row r="8648" spans="1:1" ht="27.75" customHeight="1" x14ac:dyDescent="0.2">
      <c r="A8648" s="10"/>
    </row>
    <row r="8649" spans="1:1" ht="27.75" customHeight="1" x14ac:dyDescent="0.2">
      <c r="A8649" s="10"/>
    </row>
    <row r="8650" spans="1:1" ht="27.75" customHeight="1" x14ac:dyDescent="0.2">
      <c r="A8650" s="10"/>
    </row>
    <row r="8651" spans="1:1" ht="27.75" customHeight="1" x14ac:dyDescent="0.2">
      <c r="A8651" s="10"/>
    </row>
    <row r="8652" spans="1:1" ht="27.75" customHeight="1" x14ac:dyDescent="0.2">
      <c r="A8652" s="10"/>
    </row>
    <row r="8653" spans="1:1" ht="27.75" customHeight="1" x14ac:dyDescent="0.2">
      <c r="A8653" s="10"/>
    </row>
    <row r="8654" spans="1:1" ht="27.75" customHeight="1" x14ac:dyDescent="0.2">
      <c r="A8654" s="10"/>
    </row>
    <row r="8655" spans="1:1" ht="27.75" customHeight="1" x14ac:dyDescent="0.2">
      <c r="A8655" s="10"/>
    </row>
    <row r="8656" spans="1:1" ht="27.75" customHeight="1" x14ac:dyDescent="0.2">
      <c r="A8656" s="10"/>
    </row>
    <row r="8657" spans="1:1" ht="27.75" customHeight="1" x14ac:dyDescent="0.2">
      <c r="A8657" s="10"/>
    </row>
    <row r="8658" spans="1:1" ht="27.75" customHeight="1" x14ac:dyDescent="0.2">
      <c r="A8658" s="10"/>
    </row>
    <row r="8659" spans="1:1" ht="27.75" customHeight="1" x14ac:dyDescent="0.2">
      <c r="A8659" s="10"/>
    </row>
    <row r="8660" spans="1:1" ht="27.75" customHeight="1" x14ac:dyDescent="0.2">
      <c r="A8660" s="10"/>
    </row>
    <row r="8661" spans="1:1" ht="27.75" customHeight="1" x14ac:dyDescent="0.2">
      <c r="A8661" s="10"/>
    </row>
    <row r="8662" spans="1:1" ht="27.75" customHeight="1" x14ac:dyDescent="0.2">
      <c r="A8662" s="10"/>
    </row>
    <row r="8663" spans="1:1" ht="27.75" customHeight="1" x14ac:dyDescent="0.2">
      <c r="A8663" s="10"/>
    </row>
    <row r="8664" spans="1:1" ht="27.75" customHeight="1" x14ac:dyDescent="0.2">
      <c r="A8664" s="10"/>
    </row>
    <row r="8665" spans="1:1" ht="27.75" customHeight="1" x14ac:dyDescent="0.2">
      <c r="A8665" s="10"/>
    </row>
    <row r="8666" spans="1:1" ht="27.75" customHeight="1" x14ac:dyDescent="0.2">
      <c r="A8666" s="10"/>
    </row>
    <row r="8667" spans="1:1" ht="27.75" customHeight="1" x14ac:dyDescent="0.2">
      <c r="A8667" s="10"/>
    </row>
    <row r="8668" spans="1:1" ht="27.75" customHeight="1" x14ac:dyDescent="0.2">
      <c r="A8668" s="10"/>
    </row>
    <row r="8669" spans="1:1" ht="27.75" customHeight="1" x14ac:dyDescent="0.2">
      <c r="A8669" s="10"/>
    </row>
    <row r="8670" spans="1:1" ht="27.75" customHeight="1" x14ac:dyDescent="0.2">
      <c r="A8670" s="10"/>
    </row>
    <row r="8671" spans="1:1" ht="27.75" customHeight="1" x14ac:dyDescent="0.2">
      <c r="A8671" s="10"/>
    </row>
    <row r="8672" spans="1:1" ht="27.75" customHeight="1" x14ac:dyDescent="0.2">
      <c r="A8672" s="10"/>
    </row>
    <row r="8673" spans="1:1" ht="27.75" customHeight="1" x14ac:dyDescent="0.2">
      <c r="A8673" s="10"/>
    </row>
    <row r="8674" spans="1:1" ht="27.75" customHeight="1" x14ac:dyDescent="0.2">
      <c r="A8674" s="10"/>
    </row>
    <row r="8675" spans="1:1" ht="27.75" customHeight="1" x14ac:dyDescent="0.2">
      <c r="A8675" s="10"/>
    </row>
    <row r="8676" spans="1:1" ht="27.75" customHeight="1" x14ac:dyDescent="0.2">
      <c r="A8676" s="10"/>
    </row>
    <row r="8677" spans="1:1" ht="27.75" customHeight="1" x14ac:dyDescent="0.2">
      <c r="A8677" s="10"/>
    </row>
    <row r="8678" spans="1:1" ht="27.75" customHeight="1" x14ac:dyDescent="0.2">
      <c r="A8678" s="10"/>
    </row>
    <row r="8679" spans="1:1" ht="27.75" customHeight="1" x14ac:dyDescent="0.2">
      <c r="A8679" s="10"/>
    </row>
    <row r="8680" spans="1:1" ht="27.75" customHeight="1" x14ac:dyDescent="0.2">
      <c r="A8680" s="10"/>
    </row>
    <row r="8681" spans="1:1" ht="27.75" customHeight="1" x14ac:dyDescent="0.2">
      <c r="A8681" s="10"/>
    </row>
    <row r="8682" spans="1:1" ht="27.75" customHeight="1" x14ac:dyDescent="0.2">
      <c r="A8682" s="10"/>
    </row>
    <row r="8683" spans="1:1" ht="27.75" customHeight="1" x14ac:dyDescent="0.2">
      <c r="A8683" s="10"/>
    </row>
    <row r="8684" spans="1:1" ht="27.75" customHeight="1" x14ac:dyDescent="0.2">
      <c r="A8684" s="10"/>
    </row>
    <row r="8685" spans="1:1" ht="27.75" customHeight="1" x14ac:dyDescent="0.2">
      <c r="A8685" s="10"/>
    </row>
    <row r="8686" spans="1:1" ht="27.75" customHeight="1" x14ac:dyDescent="0.2">
      <c r="A8686" s="10"/>
    </row>
    <row r="8687" spans="1:1" ht="27.75" customHeight="1" x14ac:dyDescent="0.2">
      <c r="A8687" s="10"/>
    </row>
    <row r="8688" spans="1:1" ht="27.75" customHeight="1" x14ac:dyDescent="0.2">
      <c r="A8688" s="10"/>
    </row>
    <row r="8689" spans="1:1" ht="27.75" customHeight="1" x14ac:dyDescent="0.2">
      <c r="A8689" s="10"/>
    </row>
    <row r="8690" spans="1:1" ht="27.75" customHeight="1" x14ac:dyDescent="0.2">
      <c r="A8690" s="10"/>
    </row>
    <row r="8691" spans="1:1" ht="27.75" customHeight="1" x14ac:dyDescent="0.2">
      <c r="A8691" s="10"/>
    </row>
    <row r="8692" spans="1:1" ht="27.75" customHeight="1" x14ac:dyDescent="0.2">
      <c r="A8692" s="10"/>
    </row>
    <row r="8693" spans="1:1" ht="27.75" customHeight="1" x14ac:dyDescent="0.2">
      <c r="A8693" s="10"/>
    </row>
    <row r="8694" spans="1:1" ht="27.75" customHeight="1" x14ac:dyDescent="0.2">
      <c r="A8694" s="10"/>
    </row>
    <row r="8695" spans="1:1" ht="27.75" customHeight="1" x14ac:dyDescent="0.2">
      <c r="A8695" s="10"/>
    </row>
    <row r="8696" spans="1:1" ht="27.75" customHeight="1" x14ac:dyDescent="0.2">
      <c r="A8696" s="10"/>
    </row>
    <row r="8697" spans="1:1" ht="27.75" customHeight="1" x14ac:dyDescent="0.2">
      <c r="A8697" s="10"/>
    </row>
    <row r="8698" spans="1:1" ht="27.75" customHeight="1" x14ac:dyDescent="0.2">
      <c r="A8698" s="10"/>
    </row>
    <row r="8699" spans="1:1" ht="27.75" customHeight="1" x14ac:dyDescent="0.2">
      <c r="A8699" s="10"/>
    </row>
    <row r="8700" spans="1:1" ht="27.75" customHeight="1" x14ac:dyDescent="0.2">
      <c r="A8700" s="10"/>
    </row>
    <row r="8701" spans="1:1" ht="27.75" customHeight="1" x14ac:dyDescent="0.2">
      <c r="A8701" s="10"/>
    </row>
    <row r="8702" spans="1:1" ht="27.75" customHeight="1" x14ac:dyDescent="0.2">
      <c r="A8702" s="10"/>
    </row>
    <row r="8703" spans="1:1" ht="27.75" customHeight="1" x14ac:dyDescent="0.2">
      <c r="A8703" s="10"/>
    </row>
    <row r="8704" spans="1:1" ht="27.75" customHeight="1" x14ac:dyDescent="0.2">
      <c r="A8704" s="10"/>
    </row>
    <row r="8705" spans="1:1" ht="27.75" customHeight="1" x14ac:dyDescent="0.2">
      <c r="A8705" s="10"/>
    </row>
    <row r="8706" spans="1:1" ht="27.75" customHeight="1" x14ac:dyDescent="0.2">
      <c r="A8706" s="10"/>
    </row>
    <row r="8707" spans="1:1" ht="27.75" customHeight="1" x14ac:dyDescent="0.2">
      <c r="A8707" s="10"/>
    </row>
    <row r="8708" spans="1:1" ht="27.75" customHeight="1" x14ac:dyDescent="0.2">
      <c r="A8708" s="10"/>
    </row>
    <row r="8709" spans="1:1" ht="27.75" customHeight="1" x14ac:dyDescent="0.2">
      <c r="A8709" s="10"/>
    </row>
    <row r="8710" spans="1:1" ht="27.75" customHeight="1" x14ac:dyDescent="0.2">
      <c r="A8710" s="10"/>
    </row>
    <row r="8711" spans="1:1" ht="27.75" customHeight="1" x14ac:dyDescent="0.2">
      <c r="A8711" s="10"/>
    </row>
    <row r="8712" spans="1:1" ht="27.75" customHeight="1" x14ac:dyDescent="0.2">
      <c r="A8712" s="10"/>
    </row>
    <row r="8713" spans="1:1" ht="27.75" customHeight="1" x14ac:dyDescent="0.2">
      <c r="A8713" s="10"/>
    </row>
    <row r="8714" spans="1:1" ht="27.75" customHeight="1" x14ac:dyDescent="0.2">
      <c r="A8714" s="10"/>
    </row>
    <row r="8715" spans="1:1" ht="27.75" customHeight="1" x14ac:dyDescent="0.2">
      <c r="A8715" s="10"/>
    </row>
    <row r="8716" spans="1:1" ht="27.75" customHeight="1" x14ac:dyDescent="0.2">
      <c r="A8716" s="10"/>
    </row>
    <row r="8717" spans="1:1" ht="27.75" customHeight="1" x14ac:dyDescent="0.2">
      <c r="A8717" s="10"/>
    </row>
    <row r="8718" spans="1:1" ht="27.75" customHeight="1" x14ac:dyDescent="0.2">
      <c r="A8718" s="10"/>
    </row>
    <row r="8719" spans="1:1" ht="27.75" customHeight="1" x14ac:dyDescent="0.2">
      <c r="A8719" s="10"/>
    </row>
    <row r="8720" spans="1:1" ht="27.75" customHeight="1" x14ac:dyDescent="0.2">
      <c r="A8720" s="10"/>
    </row>
    <row r="8721" spans="1:1" ht="27.75" customHeight="1" x14ac:dyDescent="0.2">
      <c r="A8721" s="10"/>
    </row>
    <row r="8722" spans="1:1" ht="27.75" customHeight="1" x14ac:dyDescent="0.2">
      <c r="A8722" s="10"/>
    </row>
    <row r="8723" spans="1:1" ht="27.75" customHeight="1" x14ac:dyDescent="0.2">
      <c r="A8723" s="10"/>
    </row>
    <row r="8724" spans="1:1" ht="27.75" customHeight="1" x14ac:dyDescent="0.2">
      <c r="A8724" s="10"/>
    </row>
    <row r="8725" spans="1:1" ht="27.75" customHeight="1" x14ac:dyDescent="0.2">
      <c r="A8725" s="10"/>
    </row>
    <row r="8726" spans="1:1" ht="27.75" customHeight="1" x14ac:dyDescent="0.2">
      <c r="A8726" s="10"/>
    </row>
    <row r="8727" spans="1:1" ht="27.75" customHeight="1" x14ac:dyDescent="0.2">
      <c r="A8727" s="10"/>
    </row>
    <row r="8728" spans="1:1" ht="27.75" customHeight="1" x14ac:dyDescent="0.2">
      <c r="A8728" s="10"/>
    </row>
    <row r="8729" spans="1:1" ht="27.75" customHeight="1" x14ac:dyDescent="0.2">
      <c r="A8729" s="10"/>
    </row>
    <row r="8730" spans="1:1" ht="27.75" customHeight="1" x14ac:dyDescent="0.2">
      <c r="A8730" s="10"/>
    </row>
    <row r="8731" spans="1:1" ht="27.75" customHeight="1" x14ac:dyDescent="0.2">
      <c r="A8731" s="10"/>
    </row>
    <row r="8732" spans="1:1" ht="27.75" customHeight="1" x14ac:dyDescent="0.2">
      <c r="A8732" s="10"/>
    </row>
    <row r="8733" spans="1:1" ht="27.75" customHeight="1" x14ac:dyDescent="0.2">
      <c r="A8733" s="10"/>
    </row>
    <row r="8734" spans="1:1" ht="27.75" customHeight="1" x14ac:dyDescent="0.2">
      <c r="A8734" s="10"/>
    </row>
    <row r="8735" spans="1:1" ht="27.75" customHeight="1" x14ac:dyDescent="0.2">
      <c r="A8735" s="10"/>
    </row>
    <row r="8736" spans="1:1" ht="27.75" customHeight="1" x14ac:dyDescent="0.2">
      <c r="A8736" s="10"/>
    </row>
    <row r="8737" spans="1:1" ht="27.75" customHeight="1" x14ac:dyDescent="0.2">
      <c r="A8737" s="10"/>
    </row>
    <row r="8738" spans="1:1" ht="27.75" customHeight="1" x14ac:dyDescent="0.2">
      <c r="A8738" s="10"/>
    </row>
    <row r="8739" spans="1:1" ht="27.75" customHeight="1" x14ac:dyDescent="0.2">
      <c r="A8739" s="10"/>
    </row>
    <row r="8740" spans="1:1" ht="27.75" customHeight="1" x14ac:dyDescent="0.2">
      <c r="A8740" s="10"/>
    </row>
    <row r="8741" spans="1:1" ht="27.75" customHeight="1" x14ac:dyDescent="0.2">
      <c r="A8741" s="10"/>
    </row>
    <row r="8742" spans="1:1" ht="27.75" customHeight="1" x14ac:dyDescent="0.2">
      <c r="A8742" s="10"/>
    </row>
    <row r="8743" spans="1:1" ht="27.75" customHeight="1" x14ac:dyDescent="0.2">
      <c r="A8743" s="10"/>
    </row>
    <row r="8744" spans="1:1" ht="27.75" customHeight="1" x14ac:dyDescent="0.2">
      <c r="A8744" s="10"/>
    </row>
    <row r="8745" spans="1:1" ht="27.75" customHeight="1" x14ac:dyDescent="0.2">
      <c r="A8745" s="10"/>
    </row>
    <row r="8746" spans="1:1" ht="27.75" customHeight="1" x14ac:dyDescent="0.2">
      <c r="A8746" s="10"/>
    </row>
    <row r="8747" spans="1:1" ht="27.75" customHeight="1" x14ac:dyDescent="0.2">
      <c r="A8747" s="10"/>
    </row>
    <row r="8748" spans="1:1" ht="27.75" customHeight="1" x14ac:dyDescent="0.2">
      <c r="A8748" s="10"/>
    </row>
    <row r="8749" spans="1:1" ht="27.75" customHeight="1" x14ac:dyDescent="0.2">
      <c r="A8749" s="10"/>
    </row>
    <row r="8750" spans="1:1" ht="27.75" customHeight="1" x14ac:dyDescent="0.2">
      <c r="A8750" s="10"/>
    </row>
    <row r="8751" spans="1:1" ht="27.75" customHeight="1" x14ac:dyDescent="0.2">
      <c r="A8751" s="10"/>
    </row>
    <row r="8752" spans="1:1" ht="27.75" customHeight="1" x14ac:dyDescent="0.2">
      <c r="A8752" s="10"/>
    </row>
    <row r="8753" spans="1:1" ht="27.75" customHeight="1" x14ac:dyDescent="0.2">
      <c r="A8753" s="10"/>
    </row>
    <row r="8754" spans="1:1" ht="27.75" customHeight="1" x14ac:dyDescent="0.2">
      <c r="A8754" s="10"/>
    </row>
    <row r="8755" spans="1:1" ht="27.75" customHeight="1" x14ac:dyDescent="0.2">
      <c r="A8755" s="10"/>
    </row>
    <row r="8756" spans="1:1" ht="27.75" customHeight="1" x14ac:dyDescent="0.2">
      <c r="A8756" s="10"/>
    </row>
    <row r="8757" spans="1:1" ht="27.75" customHeight="1" x14ac:dyDescent="0.2">
      <c r="A8757" s="10"/>
    </row>
    <row r="8758" spans="1:1" ht="27.75" customHeight="1" x14ac:dyDescent="0.2">
      <c r="A8758" s="10"/>
    </row>
    <row r="8759" spans="1:1" ht="27.75" customHeight="1" x14ac:dyDescent="0.2">
      <c r="A8759" s="10"/>
    </row>
    <row r="8760" spans="1:1" ht="27.75" customHeight="1" x14ac:dyDescent="0.2">
      <c r="A8760" s="10"/>
    </row>
    <row r="8761" spans="1:1" ht="27.75" customHeight="1" x14ac:dyDescent="0.2">
      <c r="A8761" s="10"/>
    </row>
    <row r="8762" spans="1:1" ht="27.75" customHeight="1" x14ac:dyDescent="0.2">
      <c r="A8762" s="10"/>
    </row>
    <row r="8763" spans="1:1" ht="27.75" customHeight="1" x14ac:dyDescent="0.2">
      <c r="A8763" s="10"/>
    </row>
    <row r="8764" spans="1:1" ht="27.75" customHeight="1" x14ac:dyDescent="0.2">
      <c r="A8764" s="10"/>
    </row>
    <row r="8765" spans="1:1" ht="27.75" customHeight="1" x14ac:dyDescent="0.2">
      <c r="A8765" s="10"/>
    </row>
    <row r="8766" spans="1:1" ht="27.75" customHeight="1" x14ac:dyDescent="0.2">
      <c r="A8766" s="10"/>
    </row>
    <row r="8767" spans="1:1" ht="27.75" customHeight="1" x14ac:dyDescent="0.2">
      <c r="A8767" s="10"/>
    </row>
    <row r="8768" spans="1:1" ht="27.75" customHeight="1" x14ac:dyDescent="0.2">
      <c r="A8768" s="10"/>
    </row>
    <row r="8769" spans="1:1" ht="27.75" customHeight="1" x14ac:dyDescent="0.2">
      <c r="A8769" s="10"/>
    </row>
    <row r="8770" spans="1:1" ht="27.75" customHeight="1" x14ac:dyDescent="0.2">
      <c r="A8770" s="10"/>
    </row>
    <row r="8771" spans="1:1" ht="27.75" customHeight="1" x14ac:dyDescent="0.2">
      <c r="A8771" s="10"/>
    </row>
    <row r="8772" spans="1:1" ht="27.75" customHeight="1" x14ac:dyDescent="0.2">
      <c r="A8772" s="10"/>
    </row>
    <row r="8773" spans="1:1" ht="27.75" customHeight="1" x14ac:dyDescent="0.2">
      <c r="A8773" s="10"/>
    </row>
    <row r="8774" spans="1:1" ht="27.75" customHeight="1" x14ac:dyDescent="0.2">
      <c r="A8774" s="10"/>
    </row>
    <row r="8775" spans="1:1" ht="27.75" customHeight="1" x14ac:dyDescent="0.2">
      <c r="A8775" s="10"/>
    </row>
    <row r="8776" spans="1:1" ht="27.75" customHeight="1" x14ac:dyDescent="0.2">
      <c r="A8776" s="10"/>
    </row>
    <row r="8777" spans="1:1" ht="27.75" customHeight="1" x14ac:dyDescent="0.2">
      <c r="A8777" s="10"/>
    </row>
    <row r="8778" spans="1:1" ht="27.75" customHeight="1" x14ac:dyDescent="0.2">
      <c r="A8778" s="10"/>
    </row>
    <row r="8779" spans="1:1" ht="27.75" customHeight="1" x14ac:dyDescent="0.2">
      <c r="A8779" s="10"/>
    </row>
    <row r="8780" spans="1:1" ht="27.75" customHeight="1" x14ac:dyDescent="0.2">
      <c r="A8780" s="10"/>
    </row>
    <row r="8781" spans="1:1" ht="27.75" customHeight="1" x14ac:dyDescent="0.2">
      <c r="A8781" s="10"/>
    </row>
    <row r="8782" spans="1:1" ht="27.75" customHeight="1" x14ac:dyDescent="0.2">
      <c r="A8782" s="10"/>
    </row>
    <row r="8783" spans="1:1" ht="27.75" customHeight="1" x14ac:dyDescent="0.2">
      <c r="A8783" s="10"/>
    </row>
    <row r="8784" spans="1:1" ht="27.75" customHeight="1" x14ac:dyDescent="0.2">
      <c r="A8784" s="10"/>
    </row>
    <row r="8785" spans="1:1" ht="27.75" customHeight="1" x14ac:dyDescent="0.2">
      <c r="A8785" s="10"/>
    </row>
    <row r="8786" spans="1:1" ht="27.75" customHeight="1" x14ac:dyDescent="0.2">
      <c r="A8786" s="10"/>
    </row>
    <row r="8787" spans="1:1" ht="27.75" customHeight="1" x14ac:dyDescent="0.2">
      <c r="A8787" s="10"/>
    </row>
    <row r="8788" spans="1:1" ht="27.75" customHeight="1" x14ac:dyDescent="0.2">
      <c r="A8788" s="10"/>
    </row>
    <row r="8789" spans="1:1" ht="27.75" customHeight="1" x14ac:dyDescent="0.2">
      <c r="A8789" s="10"/>
    </row>
    <row r="8790" spans="1:1" ht="27.75" customHeight="1" x14ac:dyDescent="0.2">
      <c r="A8790" s="10"/>
    </row>
    <row r="8791" spans="1:1" ht="27.75" customHeight="1" x14ac:dyDescent="0.2">
      <c r="A8791" s="10"/>
    </row>
    <row r="8792" spans="1:1" ht="27.75" customHeight="1" x14ac:dyDescent="0.2">
      <c r="A8792" s="10"/>
    </row>
    <row r="8793" spans="1:1" ht="27.75" customHeight="1" x14ac:dyDescent="0.2">
      <c r="A8793" s="10"/>
    </row>
    <row r="8794" spans="1:1" ht="27.75" customHeight="1" x14ac:dyDescent="0.2">
      <c r="A8794" s="10"/>
    </row>
    <row r="8795" spans="1:1" ht="27.75" customHeight="1" x14ac:dyDescent="0.2">
      <c r="A8795" s="10"/>
    </row>
    <row r="8796" spans="1:1" ht="27.75" customHeight="1" x14ac:dyDescent="0.2">
      <c r="A8796" s="10"/>
    </row>
    <row r="8797" spans="1:1" ht="27.75" customHeight="1" x14ac:dyDescent="0.2">
      <c r="A8797" s="10"/>
    </row>
    <row r="8798" spans="1:1" ht="27.75" customHeight="1" x14ac:dyDescent="0.2">
      <c r="A8798" s="10"/>
    </row>
    <row r="8799" spans="1:1" ht="27.75" customHeight="1" x14ac:dyDescent="0.2">
      <c r="A8799" s="10"/>
    </row>
    <row r="8800" spans="1:1" ht="27.75" customHeight="1" x14ac:dyDescent="0.2">
      <c r="A8800" s="10"/>
    </row>
    <row r="8801" spans="1:1" ht="27.75" customHeight="1" x14ac:dyDescent="0.2">
      <c r="A8801" s="10"/>
    </row>
    <row r="8802" spans="1:1" ht="27.75" customHeight="1" x14ac:dyDescent="0.2">
      <c r="A8802" s="10"/>
    </row>
    <row r="8803" spans="1:1" ht="27.75" customHeight="1" x14ac:dyDescent="0.2">
      <c r="A8803" s="10"/>
    </row>
    <row r="8804" spans="1:1" ht="27.75" customHeight="1" x14ac:dyDescent="0.2">
      <c r="A8804" s="10"/>
    </row>
    <row r="8805" spans="1:1" ht="27.75" customHeight="1" x14ac:dyDescent="0.2">
      <c r="A8805" s="10"/>
    </row>
    <row r="8806" spans="1:1" ht="27.75" customHeight="1" x14ac:dyDescent="0.2">
      <c r="A8806" s="10"/>
    </row>
    <row r="8807" spans="1:1" ht="27.75" customHeight="1" x14ac:dyDescent="0.2">
      <c r="A8807" s="10"/>
    </row>
    <row r="8808" spans="1:1" ht="27.75" customHeight="1" x14ac:dyDescent="0.2">
      <c r="A8808" s="10"/>
    </row>
    <row r="8809" spans="1:1" ht="27.75" customHeight="1" x14ac:dyDescent="0.2">
      <c r="A8809" s="10"/>
    </row>
    <row r="8810" spans="1:1" ht="27.75" customHeight="1" x14ac:dyDescent="0.2">
      <c r="A8810" s="10"/>
    </row>
    <row r="8811" spans="1:1" ht="27.75" customHeight="1" x14ac:dyDescent="0.2">
      <c r="A8811" s="10"/>
    </row>
    <row r="8812" spans="1:1" ht="27.75" customHeight="1" x14ac:dyDescent="0.2">
      <c r="A8812" s="10"/>
    </row>
    <row r="8813" spans="1:1" ht="27.75" customHeight="1" x14ac:dyDescent="0.2">
      <c r="A8813" s="10"/>
    </row>
    <row r="8814" spans="1:1" ht="27.75" customHeight="1" x14ac:dyDescent="0.2">
      <c r="A8814" s="10"/>
    </row>
    <row r="8815" spans="1:1" ht="27.75" customHeight="1" x14ac:dyDescent="0.2">
      <c r="A8815" s="10"/>
    </row>
    <row r="8816" spans="1:1" ht="27.75" customHeight="1" x14ac:dyDescent="0.2">
      <c r="A8816" s="10"/>
    </row>
    <row r="8817" spans="1:1" ht="27.75" customHeight="1" x14ac:dyDescent="0.2">
      <c r="A8817" s="10"/>
    </row>
    <row r="8818" spans="1:1" ht="27.75" customHeight="1" x14ac:dyDescent="0.2">
      <c r="A8818" s="10"/>
    </row>
    <row r="8819" spans="1:1" ht="27.75" customHeight="1" x14ac:dyDescent="0.2">
      <c r="A8819" s="10"/>
    </row>
    <row r="8820" spans="1:1" ht="27.75" customHeight="1" x14ac:dyDescent="0.2">
      <c r="A8820" s="10"/>
    </row>
    <row r="8821" spans="1:1" ht="27.75" customHeight="1" x14ac:dyDescent="0.2">
      <c r="A8821" s="10"/>
    </row>
    <row r="8822" spans="1:1" ht="27.75" customHeight="1" x14ac:dyDescent="0.2">
      <c r="A8822" s="10"/>
    </row>
    <row r="8823" spans="1:1" ht="27.75" customHeight="1" x14ac:dyDescent="0.2">
      <c r="A8823" s="10"/>
    </row>
    <row r="8824" spans="1:1" ht="27.75" customHeight="1" x14ac:dyDescent="0.2">
      <c r="A8824" s="10"/>
    </row>
    <row r="8825" spans="1:1" ht="27.75" customHeight="1" x14ac:dyDescent="0.2">
      <c r="A8825" s="10"/>
    </row>
    <row r="8826" spans="1:1" ht="27.75" customHeight="1" x14ac:dyDescent="0.2">
      <c r="A8826" s="10"/>
    </row>
    <row r="8827" spans="1:1" ht="27.75" customHeight="1" x14ac:dyDescent="0.2">
      <c r="A8827" s="10"/>
    </row>
    <row r="8828" spans="1:1" ht="27.75" customHeight="1" x14ac:dyDescent="0.2">
      <c r="A8828" s="10"/>
    </row>
    <row r="8829" spans="1:1" ht="27.75" customHeight="1" x14ac:dyDescent="0.2">
      <c r="A8829" s="10"/>
    </row>
    <row r="8830" spans="1:1" ht="27.75" customHeight="1" x14ac:dyDescent="0.2">
      <c r="A8830" s="10"/>
    </row>
    <row r="8831" spans="1:1" ht="27.75" customHeight="1" x14ac:dyDescent="0.2">
      <c r="A8831" s="10"/>
    </row>
    <row r="8832" spans="1:1" ht="27.75" customHeight="1" x14ac:dyDescent="0.2">
      <c r="A8832" s="10"/>
    </row>
    <row r="8833" spans="1:1" ht="27.75" customHeight="1" x14ac:dyDescent="0.2">
      <c r="A8833" s="10"/>
    </row>
    <row r="8834" spans="1:1" ht="27.75" customHeight="1" x14ac:dyDescent="0.2">
      <c r="A8834" s="10"/>
    </row>
    <row r="8835" spans="1:1" ht="27.75" customHeight="1" x14ac:dyDescent="0.2">
      <c r="A8835" s="10"/>
    </row>
    <row r="8836" spans="1:1" ht="27.75" customHeight="1" x14ac:dyDescent="0.2">
      <c r="A8836" s="10"/>
    </row>
    <row r="8837" spans="1:1" ht="27.75" customHeight="1" x14ac:dyDescent="0.2">
      <c r="A8837" s="10"/>
    </row>
    <row r="8838" spans="1:1" ht="27.75" customHeight="1" x14ac:dyDescent="0.2">
      <c r="A8838" s="10"/>
    </row>
    <row r="8839" spans="1:1" ht="27.75" customHeight="1" x14ac:dyDescent="0.2">
      <c r="A8839" s="10"/>
    </row>
    <row r="8840" spans="1:1" ht="27.75" customHeight="1" x14ac:dyDescent="0.2">
      <c r="A8840" s="10"/>
    </row>
    <row r="8841" spans="1:1" ht="27.75" customHeight="1" x14ac:dyDescent="0.2">
      <c r="A8841" s="10"/>
    </row>
    <row r="8842" spans="1:1" ht="27.75" customHeight="1" x14ac:dyDescent="0.2">
      <c r="A8842" s="10"/>
    </row>
    <row r="8843" spans="1:1" ht="27.75" customHeight="1" x14ac:dyDescent="0.2">
      <c r="A8843" s="10"/>
    </row>
    <row r="8844" spans="1:1" ht="27.75" customHeight="1" x14ac:dyDescent="0.2">
      <c r="A8844" s="10"/>
    </row>
    <row r="8845" spans="1:1" ht="27.75" customHeight="1" x14ac:dyDescent="0.2">
      <c r="A8845" s="10"/>
    </row>
    <row r="8846" spans="1:1" ht="27.75" customHeight="1" x14ac:dyDescent="0.2">
      <c r="A8846" s="10"/>
    </row>
    <row r="8847" spans="1:1" ht="27.75" customHeight="1" x14ac:dyDescent="0.2">
      <c r="A8847" s="10"/>
    </row>
    <row r="8848" spans="1:1" ht="27.75" customHeight="1" x14ac:dyDescent="0.2">
      <c r="A8848" s="10"/>
    </row>
    <row r="8849" spans="1:1" ht="27.75" customHeight="1" x14ac:dyDescent="0.2">
      <c r="A8849" s="10"/>
    </row>
    <row r="8850" spans="1:1" ht="27.75" customHeight="1" x14ac:dyDescent="0.2">
      <c r="A8850" s="10"/>
    </row>
    <row r="8851" spans="1:1" ht="27.75" customHeight="1" x14ac:dyDescent="0.2">
      <c r="A8851" s="10"/>
    </row>
    <row r="8852" spans="1:1" ht="27.75" customHeight="1" x14ac:dyDescent="0.2">
      <c r="A8852" s="10"/>
    </row>
    <row r="8853" spans="1:1" ht="27.75" customHeight="1" x14ac:dyDescent="0.2">
      <c r="A8853" s="10"/>
    </row>
    <row r="8854" spans="1:1" ht="27.75" customHeight="1" x14ac:dyDescent="0.2">
      <c r="A8854" s="10"/>
    </row>
    <row r="8855" spans="1:1" ht="27.75" customHeight="1" x14ac:dyDescent="0.2">
      <c r="A8855" s="10"/>
    </row>
    <row r="8856" spans="1:1" ht="27.75" customHeight="1" x14ac:dyDescent="0.2">
      <c r="A8856" s="10"/>
    </row>
    <row r="8857" spans="1:1" ht="27.75" customHeight="1" x14ac:dyDescent="0.2">
      <c r="A8857" s="10"/>
    </row>
    <row r="8858" spans="1:1" ht="27.75" customHeight="1" x14ac:dyDescent="0.2">
      <c r="A8858" s="10"/>
    </row>
    <row r="8859" spans="1:1" ht="27.75" customHeight="1" x14ac:dyDescent="0.2">
      <c r="A8859" s="10"/>
    </row>
    <row r="8860" spans="1:1" ht="27.75" customHeight="1" x14ac:dyDescent="0.2">
      <c r="A8860" s="10"/>
    </row>
    <row r="8861" spans="1:1" ht="27.75" customHeight="1" x14ac:dyDescent="0.2">
      <c r="A8861" s="10"/>
    </row>
    <row r="8862" spans="1:1" ht="27.75" customHeight="1" x14ac:dyDescent="0.2">
      <c r="A8862" s="10"/>
    </row>
    <row r="8863" spans="1:1" ht="27.75" customHeight="1" x14ac:dyDescent="0.2">
      <c r="A8863" s="10"/>
    </row>
    <row r="8864" spans="1:1" ht="27.75" customHeight="1" x14ac:dyDescent="0.2">
      <c r="A8864" s="10"/>
    </row>
    <row r="8865" spans="1:1" ht="27.75" customHeight="1" x14ac:dyDescent="0.2">
      <c r="A8865" s="10"/>
    </row>
    <row r="8866" spans="1:1" ht="27.75" customHeight="1" x14ac:dyDescent="0.2">
      <c r="A8866" s="10"/>
    </row>
    <row r="8867" spans="1:1" ht="27.75" customHeight="1" x14ac:dyDescent="0.2">
      <c r="A8867" s="10"/>
    </row>
    <row r="8868" spans="1:1" ht="27.75" customHeight="1" x14ac:dyDescent="0.2">
      <c r="A8868" s="10"/>
    </row>
    <row r="8869" spans="1:1" ht="27.75" customHeight="1" x14ac:dyDescent="0.2">
      <c r="A8869" s="10"/>
    </row>
    <row r="8870" spans="1:1" ht="27.75" customHeight="1" x14ac:dyDescent="0.2">
      <c r="A8870" s="10"/>
    </row>
    <row r="8871" spans="1:1" ht="27.75" customHeight="1" x14ac:dyDescent="0.2">
      <c r="A8871" s="10"/>
    </row>
    <row r="8872" spans="1:1" ht="27.75" customHeight="1" x14ac:dyDescent="0.2">
      <c r="A8872" s="10"/>
    </row>
    <row r="8873" spans="1:1" ht="27.75" customHeight="1" x14ac:dyDescent="0.2">
      <c r="A8873" s="10"/>
    </row>
    <row r="8874" spans="1:1" ht="27.75" customHeight="1" x14ac:dyDescent="0.2">
      <c r="A8874" s="10"/>
    </row>
    <row r="8875" spans="1:1" ht="27.75" customHeight="1" x14ac:dyDescent="0.2">
      <c r="A8875" s="10"/>
    </row>
    <row r="8876" spans="1:1" ht="27.75" customHeight="1" x14ac:dyDescent="0.2">
      <c r="A8876" s="10"/>
    </row>
    <row r="8877" spans="1:1" ht="27.75" customHeight="1" x14ac:dyDescent="0.2">
      <c r="A8877" s="10"/>
    </row>
    <row r="8878" spans="1:1" ht="27.75" customHeight="1" x14ac:dyDescent="0.2">
      <c r="A8878" s="10"/>
    </row>
    <row r="8879" spans="1:1" ht="27.75" customHeight="1" x14ac:dyDescent="0.2">
      <c r="A8879" s="10"/>
    </row>
    <row r="8880" spans="1:1" ht="27.75" customHeight="1" x14ac:dyDescent="0.2">
      <c r="A8880" s="10"/>
    </row>
    <row r="8881" spans="1:1" ht="27.75" customHeight="1" x14ac:dyDescent="0.2">
      <c r="A8881" s="10"/>
    </row>
    <row r="8882" spans="1:1" ht="27.75" customHeight="1" x14ac:dyDescent="0.2">
      <c r="A8882" s="10"/>
    </row>
    <row r="8883" spans="1:1" ht="27.75" customHeight="1" x14ac:dyDescent="0.2">
      <c r="A8883" s="10"/>
    </row>
    <row r="8884" spans="1:1" ht="27.75" customHeight="1" x14ac:dyDescent="0.2">
      <c r="A8884" s="10"/>
    </row>
    <row r="8885" spans="1:1" ht="27.75" customHeight="1" x14ac:dyDescent="0.2">
      <c r="A8885" s="10"/>
    </row>
    <row r="8886" spans="1:1" ht="27.75" customHeight="1" x14ac:dyDescent="0.2">
      <c r="A8886" s="10"/>
    </row>
    <row r="8887" spans="1:1" ht="27.75" customHeight="1" x14ac:dyDescent="0.2">
      <c r="A8887" s="10"/>
    </row>
    <row r="8888" spans="1:1" ht="27.75" customHeight="1" x14ac:dyDescent="0.2">
      <c r="A8888" s="10"/>
    </row>
    <row r="8889" spans="1:1" ht="27.75" customHeight="1" x14ac:dyDescent="0.2">
      <c r="A8889" s="10"/>
    </row>
    <row r="8890" spans="1:1" ht="27.75" customHeight="1" x14ac:dyDescent="0.2">
      <c r="A8890" s="10"/>
    </row>
    <row r="8891" spans="1:1" ht="27.75" customHeight="1" x14ac:dyDescent="0.2">
      <c r="A8891" s="10"/>
    </row>
    <row r="8892" spans="1:1" ht="27.75" customHeight="1" x14ac:dyDescent="0.2">
      <c r="A8892" s="10"/>
    </row>
    <row r="8893" spans="1:1" ht="27.75" customHeight="1" x14ac:dyDescent="0.2">
      <c r="A8893" s="10"/>
    </row>
    <row r="8894" spans="1:1" ht="27.75" customHeight="1" x14ac:dyDescent="0.2">
      <c r="A8894" s="10"/>
    </row>
    <row r="8895" spans="1:1" ht="27.75" customHeight="1" x14ac:dyDescent="0.2">
      <c r="A8895" s="10"/>
    </row>
    <row r="8896" spans="1:1" ht="27.75" customHeight="1" x14ac:dyDescent="0.2">
      <c r="A8896" s="10"/>
    </row>
    <row r="8897" spans="1:1" ht="27.75" customHeight="1" x14ac:dyDescent="0.2">
      <c r="A8897" s="10"/>
    </row>
    <row r="8898" spans="1:1" ht="27.75" customHeight="1" x14ac:dyDescent="0.2">
      <c r="A8898" s="10"/>
    </row>
    <row r="8899" spans="1:1" ht="27.75" customHeight="1" x14ac:dyDescent="0.2">
      <c r="A8899" s="10"/>
    </row>
    <row r="8900" spans="1:1" ht="27.75" customHeight="1" x14ac:dyDescent="0.2">
      <c r="A8900" s="10"/>
    </row>
    <row r="8901" spans="1:1" ht="27.75" customHeight="1" x14ac:dyDescent="0.2">
      <c r="A8901" s="10"/>
    </row>
    <row r="8902" spans="1:1" ht="27.75" customHeight="1" x14ac:dyDescent="0.2">
      <c r="A8902" s="10"/>
    </row>
    <row r="8903" spans="1:1" ht="27.75" customHeight="1" x14ac:dyDescent="0.2">
      <c r="A8903" s="10"/>
    </row>
    <row r="8904" spans="1:1" ht="27.75" customHeight="1" x14ac:dyDescent="0.2">
      <c r="A8904" s="10"/>
    </row>
    <row r="8905" spans="1:1" ht="27.75" customHeight="1" x14ac:dyDescent="0.2">
      <c r="A8905" s="10"/>
    </row>
    <row r="8906" spans="1:1" ht="27.75" customHeight="1" x14ac:dyDescent="0.2">
      <c r="A8906" s="10"/>
    </row>
    <row r="8907" spans="1:1" ht="27.75" customHeight="1" x14ac:dyDescent="0.2">
      <c r="A8907" s="10"/>
    </row>
    <row r="8908" spans="1:1" ht="27.75" customHeight="1" x14ac:dyDescent="0.2">
      <c r="A8908" s="10"/>
    </row>
    <row r="8909" spans="1:1" ht="27.75" customHeight="1" x14ac:dyDescent="0.2">
      <c r="A8909" s="10"/>
    </row>
    <row r="8910" spans="1:1" ht="27.75" customHeight="1" x14ac:dyDescent="0.2">
      <c r="A8910" s="10"/>
    </row>
    <row r="8911" spans="1:1" ht="27.75" customHeight="1" x14ac:dyDescent="0.2">
      <c r="A8911" s="10"/>
    </row>
    <row r="8912" spans="1:1" ht="27.75" customHeight="1" x14ac:dyDescent="0.2">
      <c r="A8912" s="10"/>
    </row>
    <row r="8913" spans="1:1" ht="27.75" customHeight="1" x14ac:dyDescent="0.2">
      <c r="A8913" s="10"/>
    </row>
    <row r="8914" spans="1:1" ht="27.75" customHeight="1" x14ac:dyDescent="0.2">
      <c r="A8914" s="10"/>
    </row>
    <row r="8915" spans="1:1" ht="27.75" customHeight="1" x14ac:dyDescent="0.2">
      <c r="A8915" s="10"/>
    </row>
    <row r="8916" spans="1:1" ht="27.75" customHeight="1" x14ac:dyDescent="0.2">
      <c r="A8916" s="10"/>
    </row>
    <row r="8917" spans="1:1" ht="27.75" customHeight="1" x14ac:dyDescent="0.2">
      <c r="A8917" s="10"/>
    </row>
    <row r="8918" spans="1:1" ht="27.75" customHeight="1" x14ac:dyDescent="0.2">
      <c r="A8918" s="10"/>
    </row>
    <row r="8919" spans="1:1" ht="27.75" customHeight="1" x14ac:dyDescent="0.2">
      <c r="A8919" s="10"/>
    </row>
    <row r="8920" spans="1:1" ht="27.75" customHeight="1" x14ac:dyDescent="0.2">
      <c r="A8920" s="10"/>
    </row>
    <row r="8921" spans="1:1" ht="27.75" customHeight="1" x14ac:dyDescent="0.2">
      <c r="A8921" s="10"/>
    </row>
    <row r="8922" spans="1:1" ht="27.75" customHeight="1" x14ac:dyDescent="0.2">
      <c r="A8922" s="10"/>
    </row>
    <row r="8923" spans="1:1" ht="27.75" customHeight="1" x14ac:dyDescent="0.2">
      <c r="A8923" s="10"/>
    </row>
    <row r="8924" spans="1:1" ht="27.75" customHeight="1" x14ac:dyDescent="0.2">
      <c r="A8924" s="10"/>
    </row>
    <row r="8925" spans="1:1" ht="27.75" customHeight="1" x14ac:dyDescent="0.2">
      <c r="A8925" s="10"/>
    </row>
    <row r="8926" spans="1:1" ht="27.75" customHeight="1" x14ac:dyDescent="0.2">
      <c r="A8926" s="10"/>
    </row>
    <row r="8927" spans="1:1" ht="27.75" customHeight="1" x14ac:dyDescent="0.2">
      <c r="A8927" s="10"/>
    </row>
    <row r="8928" spans="1:1" ht="27.75" customHeight="1" x14ac:dyDescent="0.2">
      <c r="A8928" s="10"/>
    </row>
    <row r="8929" spans="1:1" ht="27.75" customHeight="1" x14ac:dyDescent="0.2">
      <c r="A8929" s="10"/>
    </row>
    <row r="8930" spans="1:1" ht="27.75" customHeight="1" x14ac:dyDescent="0.2">
      <c r="A8930" s="10"/>
    </row>
    <row r="8931" spans="1:1" ht="27.75" customHeight="1" x14ac:dyDescent="0.2">
      <c r="A8931" s="10"/>
    </row>
    <row r="8932" spans="1:1" ht="27.75" customHeight="1" x14ac:dyDescent="0.2">
      <c r="A8932" s="10"/>
    </row>
    <row r="8933" spans="1:1" ht="27.75" customHeight="1" x14ac:dyDescent="0.2">
      <c r="A8933" s="10"/>
    </row>
    <row r="8934" spans="1:1" ht="27.75" customHeight="1" x14ac:dyDescent="0.2">
      <c r="A8934" s="10"/>
    </row>
    <row r="8935" spans="1:1" ht="27.75" customHeight="1" x14ac:dyDescent="0.2">
      <c r="A8935" s="10"/>
    </row>
    <row r="8936" spans="1:1" ht="27.75" customHeight="1" x14ac:dyDescent="0.2">
      <c r="A8936" s="10"/>
    </row>
    <row r="8937" spans="1:1" ht="27.75" customHeight="1" x14ac:dyDescent="0.2">
      <c r="A8937" s="10"/>
    </row>
    <row r="8938" spans="1:1" ht="27.75" customHeight="1" x14ac:dyDescent="0.2">
      <c r="A8938" s="10"/>
    </row>
    <row r="8939" spans="1:1" ht="27.75" customHeight="1" x14ac:dyDescent="0.2">
      <c r="A8939" s="10"/>
    </row>
    <row r="8940" spans="1:1" ht="27.75" customHeight="1" x14ac:dyDescent="0.2">
      <c r="A8940" s="10"/>
    </row>
    <row r="8941" spans="1:1" ht="27.75" customHeight="1" x14ac:dyDescent="0.2">
      <c r="A8941" s="10"/>
    </row>
    <row r="8942" spans="1:1" ht="27.75" customHeight="1" x14ac:dyDescent="0.2">
      <c r="A8942" s="10"/>
    </row>
    <row r="8943" spans="1:1" ht="27.75" customHeight="1" x14ac:dyDescent="0.2">
      <c r="A8943" s="10"/>
    </row>
    <row r="8944" spans="1:1" ht="27.75" customHeight="1" x14ac:dyDescent="0.2">
      <c r="A8944" s="10"/>
    </row>
    <row r="8945" spans="1:1" ht="27.75" customHeight="1" x14ac:dyDescent="0.2">
      <c r="A8945" s="10"/>
    </row>
    <row r="8946" spans="1:1" ht="27.75" customHeight="1" x14ac:dyDescent="0.2">
      <c r="A8946" s="10"/>
    </row>
    <row r="8947" spans="1:1" ht="27.75" customHeight="1" x14ac:dyDescent="0.2">
      <c r="A8947" s="10"/>
    </row>
    <row r="8948" spans="1:1" ht="27.75" customHeight="1" x14ac:dyDescent="0.2">
      <c r="A8948" s="10"/>
    </row>
    <row r="8949" spans="1:1" ht="27.75" customHeight="1" x14ac:dyDescent="0.2">
      <c r="A8949" s="10"/>
    </row>
    <row r="8950" spans="1:1" ht="27.75" customHeight="1" x14ac:dyDescent="0.2">
      <c r="A8950" s="10"/>
    </row>
    <row r="8951" spans="1:1" ht="27.75" customHeight="1" x14ac:dyDescent="0.2">
      <c r="A8951" s="10"/>
    </row>
    <row r="8952" spans="1:1" ht="27.75" customHeight="1" x14ac:dyDescent="0.2">
      <c r="A8952" s="10"/>
    </row>
    <row r="8953" spans="1:1" ht="27.75" customHeight="1" x14ac:dyDescent="0.2">
      <c r="A8953" s="10"/>
    </row>
    <row r="8954" spans="1:1" ht="27.75" customHeight="1" x14ac:dyDescent="0.2">
      <c r="A8954" s="10"/>
    </row>
    <row r="8955" spans="1:1" ht="27.75" customHeight="1" x14ac:dyDescent="0.2">
      <c r="A8955" s="10"/>
    </row>
    <row r="8956" spans="1:1" ht="27.75" customHeight="1" x14ac:dyDescent="0.2">
      <c r="A8956" s="10"/>
    </row>
    <row r="8957" spans="1:1" ht="27.75" customHeight="1" x14ac:dyDescent="0.2">
      <c r="A8957" s="10"/>
    </row>
    <row r="8958" spans="1:1" ht="27.75" customHeight="1" x14ac:dyDescent="0.2">
      <c r="A8958" s="10"/>
    </row>
    <row r="8959" spans="1:1" ht="27.75" customHeight="1" x14ac:dyDescent="0.2">
      <c r="A8959" s="10"/>
    </row>
    <row r="8960" spans="1:1" ht="27.75" customHeight="1" x14ac:dyDescent="0.2">
      <c r="A8960" s="10"/>
    </row>
    <row r="8961" spans="1:1" ht="27.75" customHeight="1" x14ac:dyDescent="0.2">
      <c r="A8961" s="10"/>
    </row>
    <row r="8962" spans="1:1" ht="27.75" customHeight="1" x14ac:dyDescent="0.2">
      <c r="A8962" s="10"/>
    </row>
    <row r="8963" spans="1:1" ht="27.75" customHeight="1" x14ac:dyDescent="0.2">
      <c r="A8963" s="10"/>
    </row>
    <row r="8964" spans="1:1" ht="27.75" customHeight="1" x14ac:dyDescent="0.2">
      <c r="A8964" s="10"/>
    </row>
    <row r="8965" spans="1:1" ht="27.75" customHeight="1" x14ac:dyDescent="0.2">
      <c r="A8965" s="10"/>
    </row>
    <row r="8966" spans="1:1" ht="27.75" customHeight="1" x14ac:dyDescent="0.2">
      <c r="A8966" s="10"/>
    </row>
    <row r="8967" spans="1:1" ht="27.75" customHeight="1" x14ac:dyDescent="0.2">
      <c r="A8967" s="10"/>
    </row>
    <row r="8968" spans="1:1" ht="27.75" customHeight="1" x14ac:dyDescent="0.2">
      <c r="A8968" s="10"/>
    </row>
    <row r="8969" spans="1:1" ht="27.75" customHeight="1" x14ac:dyDescent="0.2">
      <c r="A8969" s="10"/>
    </row>
    <row r="8970" spans="1:1" ht="27.75" customHeight="1" x14ac:dyDescent="0.2">
      <c r="A8970" s="10"/>
    </row>
    <row r="8971" spans="1:1" ht="27.75" customHeight="1" x14ac:dyDescent="0.2">
      <c r="A8971" s="10"/>
    </row>
    <row r="8972" spans="1:1" ht="27.75" customHeight="1" x14ac:dyDescent="0.2">
      <c r="A8972" s="10"/>
    </row>
    <row r="8973" spans="1:1" ht="27.75" customHeight="1" x14ac:dyDescent="0.2">
      <c r="A8973" s="10"/>
    </row>
    <row r="8974" spans="1:1" ht="27.75" customHeight="1" x14ac:dyDescent="0.2">
      <c r="A8974" s="10"/>
    </row>
    <row r="8975" spans="1:1" ht="27.75" customHeight="1" x14ac:dyDescent="0.2">
      <c r="A8975" s="10"/>
    </row>
    <row r="8976" spans="1:1" ht="27.75" customHeight="1" x14ac:dyDescent="0.2">
      <c r="A8976" s="10"/>
    </row>
    <row r="8977" spans="1:1" ht="27.75" customHeight="1" x14ac:dyDescent="0.2">
      <c r="A8977" s="10"/>
    </row>
    <row r="8978" spans="1:1" ht="27.75" customHeight="1" x14ac:dyDescent="0.2">
      <c r="A8978" s="10"/>
    </row>
    <row r="8979" spans="1:1" ht="27.75" customHeight="1" x14ac:dyDescent="0.2">
      <c r="A8979" s="10"/>
    </row>
    <row r="8980" spans="1:1" ht="27.75" customHeight="1" x14ac:dyDescent="0.2">
      <c r="A8980" s="10"/>
    </row>
    <row r="8981" spans="1:1" ht="27.75" customHeight="1" x14ac:dyDescent="0.2">
      <c r="A8981" s="10"/>
    </row>
    <row r="8982" spans="1:1" ht="27.75" customHeight="1" x14ac:dyDescent="0.2">
      <c r="A8982" s="10"/>
    </row>
    <row r="8983" spans="1:1" ht="27.75" customHeight="1" x14ac:dyDescent="0.2">
      <c r="A8983" s="10"/>
    </row>
    <row r="8984" spans="1:1" ht="27.75" customHeight="1" x14ac:dyDescent="0.2">
      <c r="A8984" s="10"/>
    </row>
    <row r="8985" spans="1:1" ht="27.75" customHeight="1" x14ac:dyDescent="0.2">
      <c r="A8985" s="10"/>
    </row>
    <row r="8986" spans="1:1" ht="27.75" customHeight="1" x14ac:dyDescent="0.2">
      <c r="A8986" s="10"/>
    </row>
    <row r="8987" spans="1:1" ht="27.75" customHeight="1" x14ac:dyDescent="0.2">
      <c r="A8987" s="10"/>
    </row>
    <row r="8988" spans="1:1" ht="27.75" customHeight="1" x14ac:dyDescent="0.2">
      <c r="A8988" s="10"/>
    </row>
    <row r="8989" spans="1:1" ht="27.75" customHeight="1" x14ac:dyDescent="0.2">
      <c r="A8989" s="10"/>
    </row>
    <row r="8990" spans="1:1" ht="27.75" customHeight="1" x14ac:dyDescent="0.2">
      <c r="A8990" s="10"/>
    </row>
    <row r="8991" spans="1:1" ht="27.75" customHeight="1" x14ac:dyDescent="0.2">
      <c r="A8991" s="10"/>
    </row>
    <row r="8992" spans="1:1" ht="27.75" customHeight="1" x14ac:dyDescent="0.2">
      <c r="A8992" s="10"/>
    </row>
    <row r="8993" spans="1:1" ht="27.75" customHeight="1" x14ac:dyDescent="0.2">
      <c r="A8993" s="10"/>
    </row>
    <row r="8994" spans="1:1" ht="27.75" customHeight="1" x14ac:dyDescent="0.2">
      <c r="A8994" s="10"/>
    </row>
    <row r="8995" spans="1:1" ht="27.75" customHeight="1" x14ac:dyDescent="0.2">
      <c r="A8995" s="10"/>
    </row>
    <row r="8996" spans="1:1" ht="27.75" customHeight="1" x14ac:dyDescent="0.2">
      <c r="A8996" s="10"/>
    </row>
    <row r="8997" spans="1:1" ht="27.75" customHeight="1" x14ac:dyDescent="0.2">
      <c r="A8997" s="10"/>
    </row>
    <row r="8998" spans="1:1" ht="27.75" customHeight="1" x14ac:dyDescent="0.2">
      <c r="A8998" s="10"/>
    </row>
    <row r="8999" spans="1:1" ht="27.75" customHeight="1" x14ac:dyDescent="0.2">
      <c r="A8999" s="10"/>
    </row>
    <row r="9000" spans="1:1" ht="27.75" customHeight="1" x14ac:dyDescent="0.2">
      <c r="A9000" s="10"/>
    </row>
    <row r="9001" spans="1:1" ht="27.75" customHeight="1" x14ac:dyDescent="0.2">
      <c r="A9001" s="10"/>
    </row>
    <row r="9002" spans="1:1" ht="27.75" customHeight="1" x14ac:dyDescent="0.2">
      <c r="A9002" s="10"/>
    </row>
    <row r="9003" spans="1:1" ht="27.75" customHeight="1" x14ac:dyDescent="0.2">
      <c r="A9003" s="10"/>
    </row>
    <row r="9004" spans="1:1" ht="27.75" customHeight="1" x14ac:dyDescent="0.2">
      <c r="A9004" s="10"/>
    </row>
    <row r="9005" spans="1:1" ht="27.75" customHeight="1" x14ac:dyDescent="0.2">
      <c r="A9005" s="10"/>
    </row>
    <row r="9006" spans="1:1" ht="27.75" customHeight="1" x14ac:dyDescent="0.2">
      <c r="A9006" s="10"/>
    </row>
    <row r="9007" spans="1:1" ht="27.75" customHeight="1" x14ac:dyDescent="0.2">
      <c r="A9007" s="10"/>
    </row>
    <row r="9008" spans="1:1" ht="27.75" customHeight="1" x14ac:dyDescent="0.2">
      <c r="A9008" s="10"/>
    </row>
    <row r="9009" spans="1:1" ht="27.75" customHeight="1" x14ac:dyDescent="0.2">
      <c r="A9009" s="10"/>
    </row>
    <row r="9010" spans="1:1" ht="27.75" customHeight="1" x14ac:dyDescent="0.2">
      <c r="A9010" s="10"/>
    </row>
    <row r="9011" spans="1:1" ht="27.75" customHeight="1" x14ac:dyDescent="0.2">
      <c r="A9011" s="10"/>
    </row>
    <row r="9012" spans="1:1" ht="27.75" customHeight="1" x14ac:dyDescent="0.2">
      <c r="A9012" s="10"/>
    </row>
    <row r="9013" spans="1:1" ht="27.75" customHeight="1" x14ac:dyDescent="0.2">
      <c r="A9013" s="10"/>
    </row>
    <row r="9014" spans="1:1" ht="27.75" customHeight="1" x14ac:dyDescent="0.2">
      <c r="A9014" s="10"/>
    </row>
    <row r="9015" spans="1:1" ht="27.75" customHeight="1" x14ac:dyDescent="0.2">
      <c r="A9015" s="10"/>
    </row>
    <row r="9016" spans="1:1" ht="27.75" customHeight="1" x14ac:dyDescent="0.2">
      <c r="A9016" s="10"/>
    </row>
    <row r="9017" spans="1:1" ht="27.75" customHeight="1" x14ac:dyDescent="0.2">
      <c r="A9017" s="10"/>
    </row>
    <row r="9018" spans="1:1" ht="27.75" customHeight="1" x14ac:dyDescent="0.2">
      <c r="A9018" s="10"/>
    </row>
    <row r="9019" spans="1:1" ht="27.75" customHeight="1" x14ac:dyDescent="0.2">
      <c r="A9019" s="10"/>
    </row>
    <row r="9020" spans="1:1" ht="27.75" customHeight="1" x14ac:dyDescent="0.2">
      <c r="A9020" s="10"/>
    </row>
    <row r="9021" spans="1:1" ht="27.75" customHeight="1" x14ac:dyDescent="0.2">
      <c r="A9021" s="10"/>
    </row>
    <row r="9022" spans="1:1" ht="27.75" customHeight="1" x14ac:dyDescent="0.2">
      <c r="A9022" s="10"/>
    </row>
    <row r="9023" spans="1:1" ht="27.75" customHeight="1" x14ac:dyDescent="0.2">
      <c r="A9023" s="10"/>
    </row>
    <row r="9024" spans="1:1" ht="27.75" customHeight="1" x14ac:dyDescent="0.2">
      <c r="A9024" s="10"/>
    </row>
    <row r="9025" spans="1:1" ht="27.75" customHeight="1" x14ac:dyDescent="0.2">
      <c r="A9025" s="10"/>
    </row>
    <row r="9026" spans="1:1" ht="27.75" customHeight="1" x14ac:dyDescent="0.2">
      <c r="A9026" s="10"/>
    </row>
    <row r="9027" spans="1:1" ht="27.75" customHeight="1" x14ac:dyDescent="0.2">
      <c r="A9027" s="10"/>
    </row>
    <row r="9028" spans="1:1" ht="27.75" customHeight="1" x14ac:dyDescent="0.2">
      <c r="A9028" s="10"/>
    </row>
    <row r="9029" spans="1:1" ht="27.75" customHeight="1" x14ac:dyDescent="0.2">
      <c r="A9029" s="10"/>
    </row>
    <row r="9030" spans="1:1" ht="27.75" customHeight="1" x14ac:dyDescent="0.2">
      <c r="A9030" s="10"/>
    </row>
    <row r="9031" spans="1:1" ht="27.75" customHeight="1" x14ac:dyDescent="0.2">
      <c r="A9031" s="10"/>
    </row>
    <row r="9032" spans="1:1" ht="27.75" customHeight="1" x14ac:dyDescent="0.2">
      <c r="A9032" s="10"/>
    </row>
    <row r="9033" spans="1:1" ht="27.75" customHeight="1" x14ac:dyDescent="0.2">
      <c r="A9033" s="10"/>
    </row>
    <row r="9034" spans="1:1" ht="27.75" customHeight="1" x14ac:dyDescent="0.2">
      <c r="A9034" s="10"/>
    </row>
    <row r="9035" spans="1:1" ht="27.75" customHeight="1" x14ac:dyDescent="0.2">
      <c r="A9035" s="10"/>
    </row>
    <row r="9036" spans="1:1" ht="27.75" customHeight="1" x14ac:dyDescent="0.2">
      <c r="A9036" s="10"/>
    </row>
    <row r="9037" spans="1:1" ht="27.75" customHeight="1" x14ac:dyDescent="0.2">
      <c r="A9037" s="10"/>
    </row>
    <row r="9038" spans="1:1" ht="27.75" customHeight="1" x14ac:dyDescent="0.2">
      <c r="A9038" s="10"/>
    </row>
    <row r="9039" spans="1:1" ht="27.75" customHeight="1" x14ac:dyDescent="0.2">
      <c r="A9039" s="10"/>
    </row>
    <row r="9040" spans="1:1" ht="27.75" customHeight="1" x14ac:dyDescent="0.2">
      <c r="A9040" s="10"/>
    </row>
    <row r="9041" spans="1:1" ht="27.75" customHeight="1" x14ac:dyDescent="0.2">
      <c r="A9041" s="10"/>
    </row>
    <row r="9042" spans="1:1" ht="27.75" customHeight="1" x14ac:dyDescent="0.2">
      <c r="A9042" s="10"/>
    </row>
    <row r="9043" spans="1:1" ht="27.75" customHeight="1" x14ac:dyDescent="0.2">
      <c r="A9043" s="10"/>
    </row>
    <row r="9044" spans="1:1" ht="27.75" customHeight="1" x14ac:dyDescent="0.2">
      <c r="A9044" s="10"/>
    </row>
    <row r="9045" spans="1:1" ht="27.75" customHeight="1" x14ac:dyDescent="0.2">
      <c r="A9045" s="10"/>
    </row>
    <row r="9046" spans="1:1" ht="27.75" customHeight="1" x14ac:dyDescent="0.2">
      <c r="A9046" s="10"/>
    </row>
    <row r="9047" spans="1:1" ht="27.75" customHeight="1" x14ac:dyDescent="0.2">
      <c r="A9047" s="10"/>
    </row>
    <row r="9048" spans="1:1" ht="27.75" customHeight="1" x14ac:dyDescent="0.2">
      <c r="A9048" s="10"/>
    </row>
    <row r="9049" spans="1:1" ht="27.75" customHeight="1" x14ac:dyDescent="0.2">
      <c r="A9049" s="10"/>
    </row>
    <row r="9050" spans="1:1" ht="27.75" customHeight="1" x14ac:dyDescent="0.2">
      <c r="A9050" s="10"/>
    </row>
    <row r="9051" spans="1:1" ht="27.75" customHeight="1" x14ac:dyDescent="0.2">
      <c r="A9051" s="10"/>
    </row>
    <row r="9052" spans="1:1" ht="27.75" customHeight="1" x14ac:dyDescent="0.2">
      <c r="A9052" s="10"/>
    </row>
    <row r="9053" spans="1:1" ht="27.75" customHeight="1" x14ac:dyDescent="0.2">
      <c r="A9053" s="10"/>
    </row>
    <row r="9054" spans="1:1" ht="27.75" customHeight="1" x14ac:dyDescent="0.2">
      <c r="A9054" s="10"/>
    </row>
    <row r="9055" spans="1:1" ht="27.75" customHeight="1" x14ac:dyDescent="0.2">
      <c r="A9055" s="10"/>
    </row>
    <row r="9056" spans="1:1" ht="27.75" customHeight="1" x14ac:dyDescent="0.2">
      <c r="A9056" s="10"/>
    </row>
    <row r="9057" spans="1:1" ht="27.75" customHeight="1" x14ac:dyDescent="0.2">
      <c r="A9057" s="10"/>
    </row>
    <row r="9058" spans="1:1" ht="27.75" customHeight="1" x14ac:dyDescent="0.2">
      <c r="A9058" s="10"/>
    </row>
    <row r="9059" spans="1:1" ht="27.75" customHeight="1" x14ac:dyDescent="0.2">
      <c r="A9059" s="10"/>
    </row>
    <row r="9060" spans="1:1" ht="27.75" customHeight="1" x14ac:dyDescent="0.2">
      <c r="A9060" s="10"/>
    </row>
    <row r="9061" spans="1:1" ht="27.75" customHeight="1" x14ac:dyDescent="0.2">
      <c r="A9061" s="10"/>
    </row>
    <row r="9062" spans="1:1" ht="27.75" customHeight="1" x14ac:dyDescent="0.2">
      <c r="A9062" s="10"/>
    </row>
    <row r="9063" spans="1:1" ht="27.75" customHeight="1" x14ac:dyDescent="0.2">
      <c r="A9063" s="10"/>
    </row>
    <row r="9064" spans="1:1" ht="27.75" customHeight="1" x14ac:dyDescent="0.2">
      <c r="A9064" s="10"/>
    </row>
    <row r="9065" spans="1:1" ht="27.75" customHeight="1" x14ac:dyDescent="0.2">
      <c r="A9065" s="10"/>
    </row>
    <row r="9066" spans="1:1" ht="27.75" customHeight="1" x14ac:dyDescent="0.2">
      <c r="A9066" s="10"/>
    </row>
    <row r="9067" spans="1:1" ht="27.75" customHeight="1" x14ac:dyDescent="0.2">
      <c r="A9067" s="10"/>
    </row>
    <row r="9068" spans="1:1" ht="27.75" customHeight="1" x14ac:dyDescent="0.2">
      <c r="A9068" s="10"/>
    </row>
    <row r="9069" spans="1:1" ht="27.75" customHeight="1" x14ac:dyDescent="0.2">
      <c r="A9069" s="10"/>
    </row>
    <row r="9070" spans="1:1" ht="27.75" customHeight="1" x14ac:dyDescent="0.2">
      <c r="A9070" s="10"/>
    </row>
    <row r="9071" spans="1:1" ht="27.75" customHeight="1" x14ac:dyDescent="0.2">
      <c r="A9071" s="10"/>
    </row>
    <row r="9072" spans="1:1" ht="27.75" customHeight="1" x14ac:dyDescent="0.2">
      <c r="A9072" s="10"/>
    </row>
    <row r="9073" spans="1:1" ht="27.75" customHeight="1" x14ac:dyDescent="0.2">
      <c r="A9073" s="10"/>
    </row>
    <row r="9074" spans="1:1" ht="27.75" customHeight="1" x14ac:dyDescent="0.2">
      <c r="A9074" s="10"/>
    </row>
    <row r="9075" spans="1:1" ht="27.75" customHeight="1" x14ac:dyDescent="0.2">
      <c r="A9075" s="10"/>
    </row>
    <row r="9076" spans="1:1" ht="27.75" customHeight="1" x14ac:dyDescent="0.2">
      <c r="A9076" s="10"/>
    </row>
    <row r="9077" spans="1:1" ht="27.75" customHeight="1" x14ac:dyDescent="0.2">
      <c r="A9077" s="10"/>
    </row>
    <row r="9078" spans="1:1" ht="27.75" customHeight="1" x14ac:dyDescent="0.2">
      <c r="A9078" s="10"/>
    </row>
    <row r="9079" spans="1:1" ht="27.75" customHeight="1" x14ac:dyDescent="0.2">
      <c r="A9079" s="10"/>
    </row>
    <row r="9080" spans="1:1" ht="27.75" customHeight="1" x14ac:dyDescent="0.2">
      <c r="A9080" s="10"/>
    </row>
    <row r="9081" spans="1:1" ht="27.75" customHeight="1" x14ac:dyDescent="0.2">
      <c r="A9081" s="10"/>
    </row>
    <row r="9082" spans="1:1" ht="27.75" customHeight="1" x14ac:dyDescent="0.2">
      <c r="A9082" s="10"/>
    </row>
    <row r="9083" spans="1:1" ht="27.75" customHeight="1" x14ac:dyDescent="0.2">
      <c r="A9083" s="10"/>
    </row>
    <row r="9084" spans="1:1" ht="27.75" customHeight="1" x14ac:dyDescent="0.2">
      <c r="A9084" s="10"/>
    </row>
    <row r="9085" spans="1:1" ht="27.75" customHeight="1" x14ac:dyDescent="0.2">
      <c r="A9085" s="10"/>
    </row>
    <row r="9086" spans="1:1" ht="27.75" customHeight="1" x14ac:dyDescent="0.2">
      <c r="A9086" s="10"/>
    </row>
    <row r="9087" spans="1:1" ht="27.75" customHeight="1" x14ac:dyDescent="0.2">
      <c r="A9087" s="10"/>
    </row>
    <row r="9088" spans="1:1" ht="27.75" customHeight="1" x14ac:dyDescent="0.2">
      <c r="A9088" s="10"/>
    </row>
    <row r="9089" spans="1:1" ht="27.75" customHeight="1" x14ac:dyDescent="0.2">
      <c r="A9089" s="10"/>
    </row>
    <row r="9090" spans="1:1" ht="27.75" customHeight="1" x14ac:dyDescent="0.2">
      <c r="A9090" s="10"/>
    </row>
    <row r="9091" spans="1:1" ht="27.75" customHeight="1" x14ac:dyDescent="0.2">
      <c r="A9091" s="10"/>
    </row>
    <row r="9092" spans="1:1" ht="27.75" customHeight="1" x14ac:dyDescent="0.2">
      <c r="A9092" s="10"/>
    </row>
    <row r="9093" spans="1:1" ht="27.75" customHeight="1" x14ac:dyDescent="0.2">
      <c r="A9093" s="10"/>
    </row>
    <row r="9094" spans="1:1" ht="27.75" customHeight="1" x14ac:dyDescent="0.2">
      <c r="A9094" s="10"/>
    </row>
    <row r="9095" spans="1:1" ht="27.75" customHeight="1" x14ac:dyDescent="0.2">
      <c r="A9095" s="10"/>
    </row>
    <row r="9096" spans="1:1" ht="27.75" customHeight="1" x14ac:dyDescent="0.2">
      <c r="A9096" s="10"/>
    </row>
    <row r="9097" spans="1:1" ht="27.75" customHeight="1" x14ac:dyDescent="0.2">
      <c r="A9097" s="10"/>
    </row>
    <row r="9098" spans="1:1" ht="27.75" customHeight="1" x14ac:dyDescent="0.2">
      <c r="A9098" s="10"/>
    </row>
    <row r="9099" spans="1:1" ht="27.75" customHeight="1" x14ac:dyDescent="0.2">
      <c r="A9099" s="10"/>
    </row>
    <row r="9100" spans="1:1" ht="27.75" customHeight="1" x14ac:dyDescent="0.2">
      <c r="A9100" s="10"/>
    </row>
    <row r="9101" spans="1:1" ht="27.75" customHeight="1" x14ac:dyDescent="0.2">
      <c r="A9101" s="10"/>
    </row>
    <row r="9102" spans="1:1" ht="27.75" customHeight="1" x14ac:dyDescent="0.2">
      <c r="A9102" s="10"/>
    </row>
    <row r="9103" spans="1:1" ht="27.75" customHeight="1" x14ac:dyDescent="0.2">
      <c r="A9103" s="10"/>
    </row>
    <row r="9104" spans="1:1" ht="27.75" customHeight="1" x14ac:dyDescent="0.2">
      <c r="A9104" s="10"/>
    </row>
    <row r="9105" spans="1:1" ht="27.75" customHeight="1" x14ac:dyDescent="0.2">
      <c r="A9105" s="10"/>
    </row>
    <row r="9106" spans="1:1" ht="27.75" customHeight="1" x14ac:dyDescent="0.2">
      <c r="A9106" s="10"/>
    </row>
    <row r="9107" spans="1:1" ht="27.75" customHeight="1" x14ac:dyDescent="0.2">
      <c r="A9107" s="10"/>
    </row>
    <row r="9108" spans="1:1" ht="27.75" customHeight="1" x14ac:dyDescent="0.2">
      <c r="A9108" s="10"/>
    </row>
    <row r="9109" spans="1:1" ht="27.75" customHeight="1" x14ac:dyDescent="0.2">
      <c r="A9109" s="10"/>
    </row>
    <row r="9110" spans="1:1" ht="27.75" customHeight="1" x14ac:dyDescent="0.2">
      <c r="A9110" s="10"/>
    </row>
    <row r="9111" spans="1:1" ht="27.75" customHeight="1" x14ac:dyDescent="0.2">
      <c r="A9111" s="10"/>
    </row>
    <row r="9112" spans="1:1" ht="27.75" customHeight="1" x14ac:dyDescent="0.2">
      <c r="A9112" s="10"/>
    </row>
    <row r="9113" spans="1:1" ht="27.75" customHeight="1" x14ac:dyDescent="0.2">
      <c r="A9113" s="10"/>
    </row>
    <row r="9114" spans="1:1" ht="27.75" customHeight="1" x14ac:dyDescent="0.2">
      <c r="A9114" s="10"/>
    </row>
    <row r="9115" spans="1:1" ht="27.75" customHeight="1" x14ac:dyDescent="0.2">
      <c r="A9115" s="10"/>
    </row>
    <row r="9116" spans="1:1" ht="27.75" customHeight="1" x14ac:dyDescent="0.2">
      <c r="A9116" s="10"/>
    </row>
    <row r="9117" spans="1:1" ht="27.75" customHeight="1" x14ac:dyDescent="0.2">
      <c r="A9117" s="10"/>
    </row>
    <row r="9118" spans="1:1" ht="27.75" customHeight="1" x14ac:dyDescent="0.2">
      <c r="A9118" s="10"/>
    </row>
    <row r="9119" spans="1:1" ht="27.75" customHeight="1" x14ac:dyDescent="0.2">
      <c r="A9119" s="10"/>
    </row>
    <row r="9120" spans="1:1" ht="27.75" customHeight="1" x14ac:dyDescent="0.2">
      <c r="A9120" s="10"/>
    </row>
    <row r="9121" spans="1:1" ht="27.75" customHeight="1" x14ac:dyDescent="0.2">
      <c r="A9121" s="10"/>
    </row>
    <row r="9122" spans="1:1" ht="27.75" customHeight="1" x14ac:dyDescent="0.2">
      <c r="A9122" s="10"/>
    </row>
    <row r="9123" spans="1:1" ht="27.75" customHeight="1" x14ac:dyDescent="0.2">
      <c r="A9123" s="10"/>
    </row>
    <row r="9124" spans="1:1" ht="27.75" customHeight="1" x14ac:dyDescent="0.2">
      <c r="A9124" s="10"/>
    </row>
    <row r="9125" spans="1:1" ht="27.75" customHeight="1" x14ac:dyDescent="0.2">
      <c r="A9125" s="10"/>
    </row>
    <row r="9126" spans="1:1" ht="27.75" customHeight="1" x14ac:dyDescent="0.2">
      <c r="A9126" s="10"/>
    </row>
    <row r="9127" spans="1:1" ht="27.75" customHeight="1" x14ac:dyDescent="0.2">
      <c r="A9127" s="10"/>
    </row>
    <row r="9128" spans="1:1" ht="27.75" customHeight="1" x14ac:dyDescent="0.2">
      <c r="A9128" s="10"/>
    </row>
    <row r="9129" spans="1:1" ht="27.75" customHeight="1" x14ac:dyDescent="0.2">
      <c r="A9129" s="10"/>
    </row>
    <row r="9130" spans="1:1" ht="27.75" customHeight="1" x14ac:dyDescent="0.2">
      <c r="A9130" s="10"/>
    </row>
    <row r="9131" spans="1:1" ht="27.75" customHeight="1" x14ac:dyDescent="0.2">
      <c r="A9131" s="10"/>
    </row>
    <row r="9132" spans="1:1" ht="27.75" customHeight="1" x14ac:dyDescent="0.2">
      <c r="A9132" s="10"/>
    </row>
    <row r="9133" spans="1:1" ht="27.75" customHeight="1" x14ac:dyDescent="0.2">
      <c r="A9133" s="10"/>
    </row>
    <row r="9134" spans="1:1" ht="27.75" customHeight="1" x14ac:dyDescent="0.2">
      <c r="A9134" s="10"/>
    </row>
    <row r="9135" spans="1:1" ht="27.75" customHeight="1" x14ac:dyDescent="0.2">
      <c r="A9135" s="10"/>
    </row>
    <row r="9136" spans="1:1" ht="27.75" customHeight="1" x14ac:dyDescent="0.2">
      <c r="A9136" s="10"/>
    </row>
    <row r="9137" spans="1:1" ht="27.75" customHeight="1" x14ac:dyDescent="0.2">
      <c r="A9137" s="10"/>
    </row>
    <row r="9138" spans="1:1" ht="27.75" customHeight="1" x14ac:dyDescent="0.2">
      <c r="A9138" s="10"/>
    </row>
    <row r="9139" spans="1:1" ht="27.75" customHeight="1" x14ac:dyDescent="0.2">
      <c r="A9139" s="10"/>
    </row>
    <row r="9140" spans="1:1" ht="27.75" customHeight="1" x14ac:dyDescent="0.2">
      <c r="A9140" s="10"/>
    </row>
    <row r="9141" spans="1:1" ht="27.75" customHeight="1" x14ac:dyDescent="0.2">
      <c r="A9141" s="10"/>
    </row>
    <row r="9142" spans="1:1" ht="27.75" customHeight="1" x14ac:dyDescent="0.2">
      <c r="A9142" s="10"/>
    </row>
    <row r="9143" spans="1:1" ht="27.75" customHeight="1" x14ac:dyDescent="0.2">
      <c r="A9143" s="10"/>
    </row>
    <row r="9144" spans="1:1" ht="27.75" customHeight="1" x14ac:dyDescent="0.2">
      <c r="A9144" s="10"/>
    </row>
    <row r="9145" spans="1:1" ht="27.75" customHeight="1" x14ac:dyDescent="0.2">
      <c r="A9145" s="10"/>
    </row>
    <row r="9146" spans="1:1" ht="27.75" customHeight="1" x14ac:dyDescent="0.2">
      <c r="A9146" s="10"/>
    </row>
    <row r="9147" spans="1:1" ht="27.75" customHeight="1" x14ac:dyDescent="0.2">
      <c r="A9147" s="10"/>
    </row>
    <row r="9148" spans="1:1" ht="27.75" customHeight="1" x14ac:dyDescent="0.2">
      <c r="A9148" s="10"/>
    </row>
    <row r="9149" spans="1:1" ht="27.75" customHeight="1" x14ac:dyDescent="0.2">
      <c r="A9149" s="10"/>
    </row>
    <row r="9150" spans="1:1" ht="27.75" customHeight="1" x14ac:dyDescent="0.2">
      <c r="A9150" s="10"/>
    </row>
    <row r="9151" spans="1:1" ht="27.75" customHeight="1" x14ac:dyDescent="0.2">
      <c r="A9151" s="10"/>
    </row>
    <row r="9152" spans="1:1" ht="27.75" customHeight="1" x14ac:dyDescent="0.2">
      <c r="A9152" s="10"/>
    </row>
    <row r="9153" spans="1:1" ht="27.75" customHeight="1" x14ac:dyDescent="0.2">
      <c r="A9153" s="10"/>
    </row>
    <row r="9154" spans="1:1" ht="27.75" customHeight="1" x14ac:dyDescent="0.2">
      <c r="A9154" s="10"/>
    </row>
    <row r="9155" spans="1:1" ht="27.75" customHeight="1" x14ac:dyDescent="0.2">
      <c r="A9155" s="10"/>
    </row>
    <row r="9156" spans="1:1" ht="27.75" customHeight="1" x14ac:dyDescent="0.2">
      <c r="A9156" s="10"/>
    </row>
    <row r="9157" spans="1:1" ht="27.75" customHeight="1" x14ac:dyDescent="0.2">
      <c r="A9157" s="10"/>
    </row>
    <row r="9158" spans="1:1" ht="27.75" customHeight="1" x14ac:dyDescent="0.2">
      <c r="A9158" s="10"/>
    </row>
    <row r="9159" spans="1:1" ht="27.75" customHeight="1" x14ac:dyDescent="0.2">
      <c r="A9159" s="10"/>
    </row>
    <row r="9160" spans="1:1" ht="27.75" customHeight="1" x14ac:dyDescent="0.2">
      <c r="A9160" s="10"/>
    </row>
    <row r="9161" spans="1:1" ht="27.75" customHeight="1" x14ac:dyDescent="0.2">
      <c r="A9161" s="10"/>
    </row>
    <row r="9162" spans="1:1" ht="27.75" customHeight="1" x14ac:dyDescent="0.2">
      <c r="A9162" s="10"/>
    </row>
    <row r="9163" spans="1:1" ht="27.75" customHeight="1" x14ac:dyDescent="0.2">
      <c r="A9163" s="10"/>
    </row>
    <row r="9164" spans="1:1" ht="27.75" customHeight="1" x14ac:dyDescent="0.2">
      <c r="A9164" s="10"/>
    </row>
    <row r="9165" spans="1:1" ht="27.75" customHeight="1" x14ac:dyDescent="0.2">
      <c r="A9165" s="10"/>
    </row>
    <row r="9166" spans="1:1" ht="27.75" customHeight="1" x14ac:dyDescent="0.2">
      <c r="A9166" s="10"/>
    </row>
    <row r="9167" spans="1:1" ht="27.75" customHeight="1" x14ac:dyDescent="0.2">
      <c r="A9167" s="10"/>
    </row>
    <row r="9168" spans="1:1" ht="27.75" customHeight="1" x14ac:dyDescent="0.2">
      <c r="A9168" s="10"/>
    </row>
    <row r="9169" spans="1:1" ht="27.75" customHeight="1" x14ac:dyDescent="0.2">
      <c r="A9169" s="10"/>
    </row>
    <row r="9170" spans="1:1" ht="27.75" customHeight="1" x14ac:dyDescent="0.2">
      <c r="A9170" s="10"/>
    </row>
    <row r="9171" spans="1:1" ht="27.75" customHeight="1" x14ac:dyDescent="0.2">
      <c r="A9171" s="10"/>
    </row>
    <row r="9172" spans="1:1" ht="27.75" customHeight="1" x14ac:dyDescent="0.2">
      <c r="A9172" s="10"/>
    </row>
    <row r="9173" spans="1:1" ht="27.75" customHeight="1" x14ac:dyDescent="0.2">
      <c r="A9173" s="10"/>
    </row>
    <row r="9174" spans="1:1" ht="27.75" customHeight="1" x14ac:dyDescent="0.2">
      <c r="A9174" s="10"/>
    </row>
    <row r="9175" spans="1:1" ht="27.75" customHeight="1" x14ac:dyDescent="0.2">
      <c r="A9175" s="10"/>
    </row>
    <row r="9176" spans="1:1" ht="27.75" customHeight="1" x14ac:dyDescent="0.2">
      <c r="A9176" s="10"/>
    </row>
    <row r="9177" spans="1:1" ht="27.75" customHeight="1" x14ac:dyDescent="0.2">
      <c r="A9177" s="10"/>
    </row>
    <row r="9178" spans="1:1" ht="27.75" customHeight="1" x14ac:dyDescent="0.2">
      <c r="A9178" s="10"/>
    </row>
    <row r="9179" spans="1:1" ht="27.75" customHeight="1" x14ac:dyDescent="0.2">
      <c r="A9179" s="10"/>
    </row>
    <row r="9180" spans="1:1" ht="27.75" customHeight="1" x14ac:dyDescent="0.2">
      <c r="A9180" s="10"/>
    </row>
    <row r="9181" spans="1:1" ht="27.75" customHeight="1" x14ac:dyDescent="0.2">
      <c r="A9181" s="10"/>
    </row>
    <row r="9182" spans="1:1" ht="27.75" customHeight="1" x14ac:dyDescent="0.2">
      <c r="A9182" s="10"/>
    </row>
    <row r="9183" spans="1:1" ht="27.75" customHeight="1" x14ac:dyDescent="0.2">
      <c r="A9183" s="10"/>
    </row>
    <row r="9184" spans="1:1" ht="27.75" customHeight="1" x14ac:dyDescent="0.2">
      <c r="A9184" s="10"/>
    </row>
    <row r="9185" spans="1:1" ht="27.75" customHeight="1" x14ac:dyDescent="0.2">
      <c r="A9185" s="10"/>
    </row>
    <row r="9186" spans="1:1" ht="27.75" customHeight="1" x14ac:dyDescent="0.2">
      <c r="A9186" s="10"/>
    </row>
    <row r="9187" spans="1:1" ht="27.75" customHeight="1" x14ac:dyDescent="0.2">
      <c r="A9187" s="10"/>
    </row>
    <row r="9188" spans="1:1" ht="27.75" customHeight="1" x14ac:dyDescent="0.2">
      <c r="A9188" s="10"/>
    </row>
    <row r="9189" spans="1:1" ht="27.75" customHeight="1" x14ac:dyDescent="0.2">
      <c r="A9189" s="10"/>
    </row>
    <row r="9190" spans="1:1" ht="27.75" customHeight="1" x14ac:dyDescent="0.2">
      <c r="A9190" s="10"/>
    </row>
    <row r="9191" spans="1:1" ht="27.75" customHeight="1" x14ac:dyDescent="0.2">
      <c r="A9191" s="10"/>
    </row>
    <row r="9192" spans="1:1" ht="27.75" customHeight="1" x14ac:dyDescent="0.2">
      <c r="A9192" s="10"/>
    </row>
    <row r="9193" spans="1:1" ht="27.75" customHeight="1" x14ac:dyDescent="0.2">
      <c r="A9193" s="10"/>
    </row>
    <row r="9194" spans="1:1" ht="27.75" customHeight="1" x14ac:dyDescent="0.2">
      <c r="A9194" s="10"/>
    </row>
    <row r="9195" spans="1:1" ht="27.75" customHeight="1" x14ac:dyDescent="0.2">
      <c r="A9195" s="10"/>
    </row>
    <row r="9196" spans="1:1" ht="27.75" customHeight="1" x14ac:dyDescent="0.2">
      <c r="A9196" s="10"/>
    </row>
    <row r="9197" spans="1:1" ht="27.75" customHeight="1" x14ac:dyDescent="0.2">
      <c r="A9197" s="10"/>
    </row>
    <row r="9198" spans="1:1" ht="27.75" customHeight="1" x14ac:dyDescent="0.2">
      <c r="A9198" s="10"/>
    </row>
    <row r="9199" spans="1:1" ht="27.75" customHeight="1" x14ac:dyDescent="0.2">
      <c r="A9199" s="10"/>
    </row>
    <row r="9200" spans="1:1" ht="27.75" customHeight="1" x14ac:dyDescent="0.2">
      <c r="A9200" s="10"/>
    </row>
    <row r="9201" spans="1:1" ht="27.75" customHeight="1" x14ac:dyDescent="0.2">
      <c r="A9201" s="10"/>
    </row>
    <row r="9202" spans="1:1" ht="27.75" customHeight="1" x14ac:dyDescent="0.2">
      <c r="A9202" s="10"/>
    </row>
    <row r="9203" spans="1:1" ht="27.75" customHeight="1" x14ac:dyDescent="0.2">
      <c r="A9203" s="10"/>
    </row>
    <row r="9204" spans="1:1" ht="27.75" customHeight="1" x14ac:dyDescent="0.2">
      <c r="A9204" s="10"/>
    </row>
    <row r="9205" spans="1:1" ht="27.75" customHeight="1" x14ac:dyDescent="0.2">
      <c r="A9205" s="10"/>
    </row>
    <row r="9206" spans="1:1" ht="27.75" customHeight="1" x14ac:dyDescent="0.2">
      <c r="A9206" s="10"/>
    </row>
    <row r="9207" spans="1:1" ht="27.75" customHeight="1" x14ac:dyDescent="0.2">
      <c r="A9207" s="10"/>
    </row>
    <row r="9208" spans="1:1" ht="27.75" customHeight="1" x14ac:dyDescent="0.2">
      <c r="A9208" s="10"/>
    </row>
    <row r="9209" spans="1:1" ht="27.75" customHeight="1" x14ac:dyDescent="0.2">
      <c r="A9209" s="10"/>
    </row>
    <row r="9210" spans="1:1" ht="27.75" customHeight="1" x14ac:dyDescent="0.2">
      <c r="A9210" s="10"/>
    </row>
    <row r="9211" spans="1:1" ht="27.75" customHeight="1" x14ac:dyDescent="0.2">
      <c r="A9211" s="10"/>
    </row>
    <row r="9212" spans="1:1" ht="27.75" customHeight="1" x14ac:dyDescent="0.2">
      <c r="A9212" s="10"/>
    </row>
    <row r="9213" spans="1:1" ht="27.75" customHeight="1" x14ac:dyDescent="0.2">
      <c r="A9213" s="10"/>
    </row>
    <row r="9214" spans="1:1" ht="27.75" customHeight="1" x14ac:dyDescent="0.2">
      <c r="A9214" s="10"/>
    </row>
    <row r="9215" spans="1:1" ht="27.75" customHeight="1" x14ac:dyDescent="0.2">
      <c r="A9215" s="10"/>
    </row>
    <row r="9216" spans="1:1" ht="27.75" customHeight="1" x14ac:dyDescent="0.2">
      <c r="A9216" s="10"/>
    </row>
    <row r="9217" spans="1:1" ht="27.75" customHeight="1" x14ac:dyDescent="0.2">
      <c r="A9217" s="10"/>
    </row>
    <row r="9218" spans="1:1" ht="27.75" customHeight="1" x14ac:dyDescent="0.2">
      <c r="A9218" s="10"/>
    </row>
    <row r="9219" spans="1:1" ht="27.75" customHeight="1" x14ac:dyDescent="0.2">
      <c r="A9219" s="10"/>
    </row>
    <row r="9220" spans="1:1" ht="27.75" customHeight="1" x14ac:dyDescent="0.2">
      <c r="A9220" s="10"/>
    </row>
    <row r="9221" spans="1:1" ht="27.75" customHeight="1" x14ac:dyDescent="0.2">
      <c r="A9221" s="10"/>
    </row>
    <row r="9222" spans="1:1" ht="27.75" customHeight="1" x14ac:dyDescent="0.2">
      <c r="A9222" s="10"/>
    </row>
    <row r="9223" spans="1:1" ht="27.75" customHeight="1" x14ac:dyDescent="0.2">
      <c r="A9223" s="10"/>
    </row>
    <row r="9224" spans="1:1" ht="27.75" customHeight="1" x14ac:dyDescent="0.2">
      <c r="A9224" s="10"/>
    </row>
    <row r="9225" spans="1:1" ht="27.75" customHeight="1" x14ac:dyDescent="0.2">
      <c r="A9225" s="10"/>
    </row>
    <row r="9226" spans="1:1" ht="27.75" customHeight="1" x14ac:dyDescent="0.2">
      <c r="A9226" s="10"/>
    </row>
    <row r="9227" spans="1:1" ht="27.75" customHeight="1" x14ac:dyDescent="0.2">
      <c r="A9227" s="10"/>
    </row>
    <row r="9228" spans="1:1" ht="27.75" customHeight="1" x14ac:dyDescent="0.2">
      <c r="A9228" s="10"/>
    </row>
    <row r="9229" spans="1:1" ht="27.75" customHeight="1" x14ac:dyDescent="0.2">
      <c r="A9229" s="10"/>
    </row>
    <row r="9230" spans="1:1" ht="27.75" customHeight="1" x14ac:dyDescent="0.2">
      <c r="A9230" s="10"/>
    </row>
    <row r="9231" spans="1:1" ht="27.75" customHeight="1" x14ac:dyDescent="0.2">
      <c r="A9231" s="10"/>
    </row>
    <row r="9232" spans="1:1" ht="27.75" customHeight="1" x14ac:dyDescent="0.2">
      <c r="A9232" s="10"/>
    </row>
    <row r="9233" spans="1:1" ht="27.75" customHeight="1" x14ac:dyDescent="0.2">
      <c r="A9233" s="10"/>
    </row>
    <row r="9234" spans="1:1" ht="27.75" customHeight="1" x14ac:dyDescent="0.2">
      <c r="A9234" s="10"/>
    </row>
    <row r="9235" spans="1:1" ht="27.75" customHeight="1" x14ac:dyDescent="0.2">
      <c r="A9235" s="10"/>
    </row>
    <row r="9236" spans="1:1" ht="27.75" customHeight="1" x14ac:dyDescent="0.2">
      <c r="A9236" s="10"/>
    </row>
    <row r="9237" spans="1:1" ht="27.75" customHeight="1" x14ac:dyDescent="0.2">
      <c r="A9237" s="10"/>
    </row>
    <row r="9238" spans="1:1" ht="27.75" customHeight="1" x14ac:dyDescent="0.2">
      <c r="A9238" s="10"/>
    </row>
    <row r="9239" spans="1:1" ht="27.75" customHeight="1" x14ac:dyDescent="0.2">
      <c r="A9239" s="10"/>
    </row>
    <row r="9240" spans="1:1" ht="27.75" customHeight="1" x14ac:dyDescent="0.2">
      <c r="A9240" s="10"/>
    </row>
    <row r="9241" spans="1:1" ht="27.75" customHeight="1" x14ac:dyDescent="0.2">
      <c r="A9241" s="10"/>
    </row>
    <row r="9242" spans="1:1" ht="27.75" customHeight="1" x14ac:dyDescent="0.2">
      <c r="A9242" s="10"/>
    </row>
    <row r="9243" spans="1:1" ht="27.75" customHeight="1" x14ac:dyDescent="0.2">
      <c r="A9243" s="10"/>
    </row>
    <row r="9244" spans="1:1" ht="27.75" customHeight="1" x14ac:dyDescent="0.2">
      <c r="A9244" s="10"/>
    </row>
    <row r="9245" spans="1:1" ht="27.75" customHeight="1" x14ac:dyDescent="0.2">
      <c r="A9245" s="10"/>
    </row>
    <row r="9246" spans="1:1" ht="27.75" customHeight="1" x14ac:dyDescent="0.2">
      <c r="A9246" s="10"/>
    </row>
    <row r="9247" spans="1:1" ht="27.75" customHeight="1" x14ac:dyDescent="0.2">
      <c r="A9247" s="10"/>
    </row>
    <row r="9248" spans="1:1" ht="27.75" customHeight="1" x14ac:dyDescent="0.2">
      <c r="A9248" s="10"/>
    </row>
    <row r="9249" spans="1:1" ht="27.75" customHeight="1" x14ac:dyDescent="0.2">
      <c r="A9249" s="10"/>
    </row>
    <row r="9250" spans="1:1" ht="27.75" customHeight="1" x14ac:dyDescent="0.2">
      <c r="A9250" s="10"/>
    </row>
    <row r="9251" spans="1:1" ht="27.75" customHeight="1" x14ac:dyDescent="0.2">
      <c r="A9251" s="10"/>
    </row>
    <row r="9252" spans="1:1" ht="27.75" customHeight="1" x14ac:dyDescent="0.2">
      <c r="A9252" s="10"/>
    </row>
    <row r="9253" spans="1:1" ht="27.75" customHeight="1" x14ac:dyDescent="0.2">
      <c r="A9253" s="10"/>
    </row>
    <row r="9254" spans="1:1" ht="27.75" customHeight="1" x14ac:dyDescent="0.2">
      <c r="A9254" s="10"/>
    </row>
    <row r="9255" spans="1:1" ht="27.75" customHeight="1" x14ac:dyDescent="0.2">
      <c r="A9255" s="10"/>
    </row>
    <row r="9256" spans="1:1" ht="27.75" customHeight="1" x14ac:dyDescent="0.2">
      <c r="A9256" s="10"/>
    </row>
    <row r="9257" spans="1:1" ht="27.75" customHeight="1" x14ac:dyDescent="0.2">
      <c r="A9257" s="10"/>
    </row>
    <row r="9258" spans="1:1" ht="27.75" customHeight="1" x14ac:dyDescent="0.2">
      <c r="A9258" s="10"/>
    </row>
    <row r="9259" spans="1:1" ht="27.75" customHeight="1" x14ac:dyDescent="0.2">
      <c r="A9259" s="10"/>
    </row>
    <row r="9260" spans="1:1" ht="27.75" customHeight="1" x14ac:dyDescent="0.2">
      <c r="A9260" s="10"/>
    </row>
    <row r="9261" spans="1:1" ht="27.75" customHeight="1" x14ac:dyDescent="0.2">
      <c r="A9261" s="10"/>
    </row>
    <row r="9262" spans="1:1" ht="27.75" customHeight="1" x14ac:dyDescent="0.2">
      <c r="A9262" s="10"/>
    </row>
    <row r="9263" spans="1:1" ht="27.75" customHeight="1" x14ac:dyDescent="0.2">
      <c r="A9263" s="10"/>
    </row>
    <row r="9264" spans="1:1" ht="27.75" customHeight="1" x14ac:dyDescent="0.2">
      <c r="A9264" s="10"/>
    </row>
    <row r="9265" spans="1:1" ht="27.75" customHeight="1" x14ac:dyDescent="0.2">
      <c r="A9265" s="10"/>
    </row>
    <row r="9266" spans="1:1" ht="27.75" customHeight="1" x14ac:dyDescent="0.2">
      <c r="A9266" s="10"/>
    </row>
    <row r="9267" spans="1:1" ht="27.75" customHeight="1" x14ac:dyDescent="0.2">
      <c r="A9267" s="10"/>
    </row>
    <row r="9268" spans="1:1" ht="27.75" customHeight="1" x14ac:dyDescent="0.2">
      <c r="A9268" s="10"/>
    </row>
    <row r="9269" spans="1:1" ht="27.75" customHeight="1" x14ac:dyDescent="0.2">
      <c r="A9269" s="10"/>
    </row>
    <row r="9270" spans="1:1" ht="27.75" customHeight="1" x14ac:dyDescent="0.2">
      <c r="A9270" s="10"/>
    </row>
    <row r="9271" spans="1:1" ht="27.75" customHeight="1" x14ac:dyDescent="0.2">
      <c r="A9271" s="10"/>
    </row>
    <row r="9272" spans="1:1" ht="27.75" customHeight="1" x14ac:dyDescent="0.2">
      <c r="A9272" s="10"/>
    </row>
    <row r="9273" spans="1:1" ht="27.75" customHeight="1" x14ac:dyDescent="0.2">
      <c r="A9273" s="10"/>
    </row>
    <row r="9274" spans="1:1" ht="27.75" customHeight="1" x14ac:dyDescent="0.2">
      <c r="A9274" s="10"/>
    </row>
    <row r="9275" spans="1:1" ht="27.75" customHeight="1" x14ac:dyDescent="0.2">
      <c r="A9275" s="10"/>
    </row>
    <row r="9276" spans="1:1" ht="27.75" customHeight="1" x14ac:dyDescent="0.2">
      <c r="A9276" s="10"/>
    </row>
    <row r="9277" spans="1:1" ht="27.75" customHeight="1" x14ac:dyDescent="0.2">
      <c r="A9277" s="10"/>
    </row>
    <row r="9278" spans="1:1" ht="27.75" customHeight="1" x14ac:dyDescent="0.2">
      <c r="A9278" s="10"/>
    </row>
    <row r="9279" spans="1:1" ht="27.75" customHeight="1" x14ac:dyDescent="0.2">
      <c r="A9279" s="10"/>
    </row>
    <row r="9280" spans="1:1" ht="27.75" customHeight="1" x14ac:dyDescent="0.2">
      <c r="A9280" s="10"/>
    </row>
    <row r="9281" spans="1:1" ht="27.75" customHeight="1" x14ac:dyDescent="0.2">
      <c r="A9281" s="10"/>
    </row>
    <row r="9282" spans="1:1" ht="27.75" customHeight="1" x14ac:dyDescent="0.2">
      <c r="A9282" s="10"/>
    </row>
    <row r="9283" spans="1:1" ht="27.75" customHeight="1" x14ac:dyDescent="0.2">
      <c r="A9283" s="10"/>
    </row>
    <row r="9284" spans="1:1" ht="27.75" customHeight="1" x14ac:dyDescent="0.2">
      <c r="A9284" s="10"/>
    </row>
    <row r="9285" spans="1:1" ht="27.75" customHeight="1" x14ac:dyDescent="0.2">
      <c r="A9285" s="10"/>
    </row>
    <row r="9286" spans="1:1" ht="27.75" customHeight="1" x14ac:dyDescent="0.2">
      <c r="A9286" s="10"/>
    </row>
    <row r="9287" spans="1:1" ht="27.75" customHeight="1" x14ac:dyDescent="0.2">
      <c r="A9287" s="10"/>
    </row>
    <row r="9288" spans="1:1" ht="27.75" customHeight="1" x14ac:dyDescent="0.2">
      <c r="A9288" s="10"/>
    </row>
    <row r="9289" spans="1:1" ht="27.75" customHeight="1" x14ac:dyDescent="0.2">
      <c r="A9289" s="10"/>
    </row>
    <row r="9290" spans="1:1" ht="27.75" customHeight="1" x14ac:dyDescent="0.2">
      <c r="A9290" s="10"/>
    </row>
    <row r="9291" spans="1:1" ht="27.75" customHeight="1" x14ac:dyDescent="0.2">
      <c r="A9291" s="10"/>
    </row>
    <row r="9292" spans="1:1" ht="27.75" customHeight="1" x14ac:dyDescent="0.2">
      <c r="A9292" s="10"/>
    </row>
    <row r="9293" spans="1:1" ht="27.75" customHeight="1" x14ac:dyDescent="0.2">
      <c r="A9293" s="10"/>
    </row>
    <row r="9294" spans="1:1" ht="27.75" customHeight="1" x14ac:dyDescent="0.2">
      <c r="A9294" s="10"/>
    </row>
    <row r="9295" spans="1:1" ht="27.75" customHeight="1" x14ac:dyDescent="0.2">
      <c r="A9295" s="10"/>
    </row>
    <row r="9296" spans="1:1" ht="27.75" customHeight="1" x14ac:dyDescent="0.2">
      <c r="A9296" s="10"/>
    </row>
    <row r="9297" spans="1:1" ht="27.75" customHeight="1" x14ac:dyDescent="0.2">
      <c r="A9297" s="10"/>
    </row>
    <row r="9298" spans="1:1" ht="27.75" customHeight="1" x14ac:dyDescent="0.2">
      <c r="A9298" s="10"/>
    </row>
    <row r="9299" spans="1:1" ht="27.75" customHeight="1" x14ac:dyDescent="0.2">
      <c r="A9299" s="10"/>
    </row>
    <row r="9300" spans="1:1" ht="27.75" customHeight="1" x14ac:dyDescent="0.2">
      <c r="A9300" s="10"/>
    </row>
    <row r="9301" spans="1:1" ht="27.75" customHeight="1" x14ac:dyDescent="0.2">
      <c r="A9301" s="10"/>
    </row>
    <row r="9302" spans="1:1" ht="27.75" customHeight="1" x14ac:dyDescent="0.2">
      <c r="A9302" s="10"/>
    </row>
    <row r="9303" spans="1:1" ht="27.75" customHeight="1" x14ac:dyDescent="0.2">
      <c r="A9303" s="10"/>
    </row>
    <row r="9304" spans="1:1" ht="27.75" customHeight="1" x14ac:dyDescent="0.2">
      <c r="A9304" s="10"/>
    </row>
    <row r="9305" spans="1:1" ht="27.75" customHeight="1" x14ac:dyDescent="0.2">
      <c r="A9305" s="10"/>
    </row>
    <row r="9306" spans="1:1" ht="27.75" customHeight="1" x14ac:dyDescent="0.2">
      <c r="A9306" s="10"/>
    </row>
    <row r="9307" spans="1:1" ht="27.75" customHeight="1" x14ac:dyDescent="0.2">
      <c r="A9307" s="10"/>
    </row>
    <row r="9308" spans="1:1" ht="27.75" customHeight="1" x14ac:dyDescent="0.2">
      <c r="A9308" s="10"/>
    </row>
    <row r="9309" spans="1:1" ht="27.75" customHeight="1" x14ac:dyDescent="0.2">
      <c r="A9309" s="10"/>
    </row>
    <row r="9310" spans="1:1" ht="27.75" customHeight="1" x14ac:dyDescent="0.2">
      <c r="A9310" s="10"/>
    </row>
    <row r="9311" spans="1:1" ht="27.75" customHeight="1" x14ac:dyDescent="0.2">
      <c r="A9311" s="10"/>
    </row>
    <row r="9312" spans="1:1" ht="27.75" customHeight="1" x14ac:dyDescent="0.2">
      <c r="A9312" s="10"/>
    </row>
    <row r="9313" spans="1:1" ht="27.75" customHeight="1" x14ac:dyDescent="0.2">
      <c r="A9313" s="10"/>
    </row>
    <row r="9314" spans="1:1" ht="27.75" customHeight="1" x14ac:dyDescent="0.2">
      <c r="A9314" s="10"/>
    </row>
    <row r="9315" spans="1:1" ht="27.75" customHeight="1" x14ac:dyDescent="0.2">
      <c r="A9315" s="10"/>
    </row>
    <row r="9316" spans="1:1" ht="27.75" customHeight="1" x14ac:dyDescent="0.2">
      <c r="A9316" s="10"/>
    </row>
    <row r="9317" spans="1:1" ht="27.75" customHeight="1" x14ac:dyDescent="0.2">
      <c r="A9317" s="10"/>
    </row>
    <row r="9318" spans="1:1" ht="27.75" customHeight="1" x14ac:dyDescent="0.2">
      <c r="A9318" s="10"/>
    </row>
    <row r="9319" spans="1:1" ht="27.75" customHeight="1" x14ac:dyDescent="0.2">
      <c r="A9319" s="10"/>
    </row>
    <row r="9320" spans="1:1" ht="27.75" customHeight="1" x14ac:dyDescent="0.2">
      <c r="A9320" s="10"/>
    </row>
    <row r="9321" spans="1:1" ht="27.75" customHeight="1" x14ac:dyDescent="0.2">
      <c r="A9321" s="10"/>
    </row>
    <row r="9322" spans="1:1" ht="27.75" customHeight="1" x14ac:dyDescent="0.2">
      <c r="A9322" s="10"/>
    </row>
    <row r="9323" spans="1:1" ht="27.75" customHeight="1" x14ac:dyDescent="0.2">
      <c r="A9323" s="10"/>
    </row>
    <row r="9324" spans="1:1" ht="27.75" customHeight="1" x14ac:dyDescent="0.2">
      <c r="A9324" s="10"/>
    </row>
    <row r="9325" spans="1:1" ht="27.75" customHeight="1" x14ac:dyDescent="0.2">
      <c r="A9325" s="10"/>
    </row>
    <row r="9326" spans="1:1" ht="27.75" customHeight="1" x14ac:dyDescent="0.2">
      <c r="A9326" s="10"/>
    </row>
    <row r="9327" spans="1:1" ht="27.75" customHeight="1" x14ac:dyDescent="0.2">
      <c r="A9327" s="10"/>
    </row>
    <row r="9328" spans="1:1" ht="27.75" customHeight="1" x14ac:dyDescent="0.2">
      <c r="A9328" s="10"/>
    </row>
    <row r="9329" spans="1:1" ht="27.75" customHeight="1" x14ac:dyDescent="0.2">
      <c r="A9329" s="10"/>
    </row>
    <row r="9330" spans="1:1" ht="27.75" customHeight="1" x14ac:dyDescent="0.2">
      <c r="A9330" s="10"/>
    </row>
    <row r="9331" spans="1:1" ht="27.75" customHeight="1" x14ac:dyDescent="0.2">
      <c r="A9331" s="10"/>
    </row>
    <row r="9332" spans="1:1" ht="27.75" customHeight="1" x14ac:dyDescent="0.2">
      <c r="A9332" s="10"/>
    </row>
    <row r="9333" spans="1:1" ht="27.75" customHeight="1" x14ac:dyDescent="0.2">
      <c r="A9333" s="10"/>
    </row>
    <row r="9334" spans="1:1" ht="27.75" customHeight="1" x14ac:dyDescent="0.2">
      <c r="A9334" s="10"/>
    </row>
    <row r="9335" spans="1:1" ht="27.75" customHeight="1" x14ac:dyDescent="0.2">
      <c r="A9335" s="10"/>
    </row>
    <row r="9336" spans="1:1" ht="27.75" customHeight="1" x14ac:dyDescent="0.2">
      <c r="A9336" s="10"/>
    </row>
    <row r="9337" spans="1:1" ht="27.75" customHeight="1" x14ac:dyDescent="0.2">
      <c r="A9337" s="10"/>
    </row>
    <row r="9338" spans="1:1" ht="27.75" customHeight="1" x14ac:dyDescent="0.2">
      <c r="A9338" s="10"/>
    </row>
    <row r="9339" spans="1:1" ht="27.75" customHeight="1" x14ac:dyDescent="0.2">
      <c r="A9339" s="10"/>
    </row>
    <row r="9340" spans="1:1" ht="27.75" customHeight="1" x14ac:dyDescent="0.2">
      <c r="A9340" s="10"/>
    </row>
    <row r="9341" spans="1:1" ht="27.75" customHeight="1" x14ac:dyDescent="0.2">
      <c r="A9341" s="10"/>
    </row>
    <row r="9342" spans="1:1" ht="27.75" customHeight="1" x14ac:dyDescent="0.2">
      <c r="A9342" s="10"/>
    </row>
    <row r="9343" spans="1:1" ht="27.75" customHeight="1" x14ac:dyDescent="0.2">
      <c r="A9343" s="10"/>
    </row>
    <row r="9344" spans="1:1" ht="27.75" customHeight="1" x14ac:dyDescent="0.2">
      <c r="A9344" s="10"/>
    </row>
    <row r="9345" spans="1:1" ht="27.75" customHeight="1" x14ac:dyDescent="0.2">
      <c r="A9345" s="10"/>
    </row>
    <row r="9346" spans="1:1" ht="27.75" customHeight="1" x14ac:dyDescent="0.2">
      <c r="A9346" s="10"/>
    </row>
    <row r="9347" spans="1:1" ht="27.75" customHeight="1" x14ac:dyDescent="0.2">
      <c r="A9347" s="10"/>
    </row>
    <row r="9348" spans="1:1" ht="27.75" customHeight="1" x14ac:dyDescent="0.2">
      <c r="A9348" s="10"/>
    </row>
    <row r="9349" spans="1:1" ht="27.75" customHeight="1" x14ac:dyDescent="0.2">
      <c r="A9349" s="10"/>
    </row>
    <row r="9350" spans="1:1" ht="27.75" customHeight="1" x14ac:dyDescent="0.2">
      <c r="A9350" s="10"/>
    </row>
    <row r="9351" spans="1:1" ht="27.75" customHeight="1" x14ac:dyDescent="0.2">
      <c r="A9351" s="10"/>
    </row>
    <row r="9352" spans="1:1" ht="27.75" customHeight="1" x14ac:dyDescent="0.2">
      <c r="A9352" s="10"/>
    </row>
    <row r="9353" spans="1:1" ht="27.75" customHeight="1" x14ac:dyDescent="0.2">
      <c r="A9353" s="10"/>
    </row>
    <row r="9354" spans="1:1" ht="27.75" customHeight="1" x14ac:dyDescent="0.2">
      <c r="A9354" s="10"/>
    </row>
    <row r="9355" spans="1:1" ht="27.75" customHeight="1" x14ac:dyDescent="0.2">
      <c r="A9355" s="10"/>
    </row>
    <row r="9356" spans="1:1" ht="27.75" customHeight="1" x14ac:dyDescent="0.2">
      <c r="A9356" s="10"/>
    </row>
    <row r="9357" spans="1:1" ht="27.75" customHeight="1" x14ac:dyDescent="0.2">
      <c r="A9357" s="10"/>
    </row>
    <row r="9358" spans="1:1" ht="27.75" customHeight="1" x14ac:dyDescent="0.2">
      <c r="A9358" s="10"/>
    </row>
    <row r="9359" spans="1:1" ht="27.75" customHeight="1" x14ac:dyDescent="0.2">
      <c r="A9359" s="10"/>
    </row>
    <row r="9360" spans="1:1" ht="27.75" customHeight="1" x14ac:dyDescent="0.2">
      <c r="A9360" s="10"/>
    </row>
    <row r="9361" spans="1:1" ht="27.75" customHeight="1" x14ac:dyDescent="0.2">
      <c r="A9361" s="10"/>
    </row>
    <row r="9362" spans="1:1" ht="27.75" customHeight="1" x14ac:dyDescent="0.2">
      <c r="A9362" s="10"/>
    </row>
    <row r="9363" spans="1:1" ht="27.75" customHeight="1" x14ac:dyDescent="0.2">
      <c r="A9363" s="10"/>
    </row>
    <row r="9364" spans="1:1" ht="27.75" customHeight="1" x14ac:dyDescent="0.2">
      <c r="A9364" s="10"/>
    </row>
    <row r="9365" spans="1:1" ht="27.75" customHeight="1" x14ac:dyDescent="0.2">
      <c r="A9365" s="10"/>
    </row>
    <row r="9366" spans="1:1" ht="27.75" customHeight="1" x14ac:dyDescent="0.2">
      <c r="A9366" s="10"/>
    </row>
    <row r="9367" spans="1:1" ht="27.75" customHeight="1" x14ac:dyDescent="0.2">
      <c r="A9367" s="10"/>
    </row>
    <row r="9368" spans="1:1" ht="27.75" customHeight="1" x14ac:dyDescent="0.2">
      <c r="A9368" s="10"/>
    </row>
    <row r="9369" spans="1:1" ht="27.75" customHeight="1" x14ac:dyDescent="0.2">
      <c r="A9369" s="10"/>
    </row>
    <row r="9370" spans="1:1" ht="27.75" customHeight="1" x14ac:dyDescent="0.2">
      <c r="A9370" s="10"/>
    </row>
    <row r="9371" spans="1:1" ht="27.75" customHeight="1" x14ac:dyDescent="0.2">
      <c r="A9371" s="10"/>
    </row>
    <row r="9372" spans="1:1" ht="27.75" customHeight="1" x14ac:dyDescent="0.2">
      <c r="A9372" s="10"/>
    </row>
    <row r="9373" spans="1:1" ht="27.75" customHeight="1" x14ac:dyDescent="0.2">
      <c r="A9373" s="10"/>
    </row>
    <row r="9374" spans="1:1" ht="27.75" customHeight="1" x14ac:dyDescent="0.2">
      <c r="A9374" s="10"/>
    </row>
    <row r="9375" spans="1:1" ht="27.75" customHeight="1" x14ac:dyDescent="0.2">
      <c r="A9375" s="10"/>
    </row>
    <row r="9376" spans="1:1" ht="27.75" customHeight="1" x14ac:dyDescent="0.2">
      <c r="A9376" s="10"/>
    </row>
    <row r="9377" spans="1:1" ht="27.75" customHeight="1" x14ac:dyDescent="0.2">
      <c r="A9377" s="10"/>
    </row>
    <row r="9378" spans="1:1" ht="27.75" customHeight="1" x14ac:dyDescent="0.2">
      <c r="A9378" s="10"/>
    </row>
    <row r="9379" spans="1:1" ht="27.75" customHeight="1" x14ac:dyDescent="0.2">
      <c r="A9379" s="10"/>
    </row>
    <row r="9380" spans="1:1" ht="27.75" customHeight="1" x14ac:dyDescent="0.2">
      <c r="A9380" s="10"/>
    </row>
    <row r="9381" spans="1:1" ht="27.75" customHeight="1" x14ac:dyDescent="0.2">
      <c r="A9381" s="10"/>
    </row>
    <row r="9382" spans="1:1" ht="27.75" customHeight="1" x14ac:dyDescent="0.2">
      <c r="A9382" s="10"/>
    </row>
    <row r="9383" spans="1:1" ht="27.75" customHeight="1" x14ac:dyDescent="0.2">
      <c r="A9383" s="10"/>
    </row>
    <row r="9384" spans="1:1" ht="27.75" customHeight="1" x14ac:dyDescent="0.2">
      <c r="A9384" s="10"/>
    </row>
    <row r="9385" spans="1:1" ht="27.75" customHeight="1" x14ac:dyDescent="0.2">
      <c r="A9385" s="10"/>
    </row>
    <row r="9386" spans="1:1" ht="27.75" customHeight="1" x14ac:dyDescent="0.2">
      <c r="A9386" s="10"/>
    </row>
    <row r="9387" spans="1:1" ht="27.75" customHeight="1" x14ac:dyDescent="0.2">
      <c r="A9387" s="10"/>
    </row>
    <row r="9388" spans="1:1" ht="27.75" customHeight="1" x14ac:dyDescent="0.2">
      <c r="A9388" s="10"/>
    </row>
    <row r="9389" spans="1:1" ht="27.75" customHeight="1" x14ac:dyDescent="0.2">
      <c r="A9389" s="10"/>
    </row>
    <row r="9390" spans="1:1" ht="27.75" customHeight="1" x14ac:dyDescent="0.2">
      <c r="A9390" s="10"/>
    </row>
    <row r="9391" spans="1:1" ht="27.75" customHeight="1" x14ac:dyDescent="0.2">
      <c r="A9391" s="10"/>
    </row>
    <row r="9392" spans="1:1" ht="27.75" customHeight="1" x14ac:dyDescent="0.2">
      <c r="A9392" s="10"/>
    </row>
    <row r="9393" spans="1:1" ht="27.75" customHeight="1" x14ac:dyDescent="0.2">
      <c r="A9393" s="10"/>
    </row>
    <row r="9394" spans="1:1" ht="27.75" customHeight="1" x14ac:dyDescent="0.2">
      <c r="A9394" s="10"/>
    </row>
    <row r="9395" spans="1:1" ht="27.75" customHeight="1" x14ac:dyDescent="0.2">
      <c r="A9395" s="10"/>
    </row>
    <row r="9396" spans="1:1" ht="27.75" customHeight="1" x14ac:dyDescent="0.2">
      <c r="A9396" s="10"/>
    </row>
    <row r="9397" spans="1:1" ht="27.75" customHeight="1" x14ac:dyDescent="0.2">
      <c r="A9397" s="10"/>
    </row>
    <row r="9398" spans="1:1" ht="27.75" customHeight="1" x14ac:dyDescent="0.2">
      <c r="A9398" s="10"/>
    </row>
    <row r="9399" spans="1:1" ht="27.75" customHeight="1" x14ac:dyDescent="0.2">
      <c r="A9399" s="10"/>
    </row>
    <row r="9400" spans="1:1" ht="27.75" customHeight="1" x14ac:dyDescent="0.2">
      <c r="A9400" s="10"/>
    </row>
    <row r="9401" spans="1:1" ht="27.75" customHeight="1" x14ac:dyDescent="0.2">
      <c r="A9401" s="10"/>
    </row>
    <row r="9402" spans="1:1" ht="27.75" customHeight="1" x14ac:dyDescent="0.2">
      <c r="A9402" s="10"/>
    </row>
    <row r="9403" spans="1:1" ht="27.75" customHeight="1" x14ac:dyDescent="0.2">
      <c r="A9403" s="10"/>
    </row>
    <row r="9404" spans="1:1" ht="27.75" customHeight="1" x14ac:dyDescent="0.2">
      <c r="A9404" s="10"/>
    </row>
    <row r="9405" spans="1:1" ht="27.75" customHeight="1" x14ac:dyDescent="0.2">
      <c r="A9405" s="10"/>
    </row>
    <row r="9406" spans="1:1" ht="27.75" customHeight="1" x14ac:dyDescent="0.2">
      <c r="A9406" s="10"/>
    </row>
    <row r="9407" spans="1:1" ht="27.75" customHeight="1" x14ac:dyDescent="0.2">
      <c r="A9407" s="10"/>
    </row>
    <row r="9408" spans="1:1" ht="27.75" customHeight="1" x14ac:dyDescent="0.2">
      <c r="A9408" s="10"/>
    </row>
    <row r="9409" spans="1:1" ht="27.75" customHeight="1" x14ac:dyDescent="0.2">
      <c r="A9409" s="10"/>
    </row>
    <row r="9410" spans="1:1" ht="27.75" customHeight="1" x14ac:dyDescent="0.2">
      <c r="A9410" s="10"/>
    </row>
    <row r="9411" spans="1:1" ht="27.75" customHeight="1" x14ac:dyDescent="0.2">
      <c r="A9411" s="10"/>
    </row>
    <row r="9412" spans="1:1" ht="27.75" customHeight="1" x14ac:dyDescent="0.2">
      <c r="A9412" s="10"/>
    </row>
    <row r="9413" spans="1:1" ht="27.75" customHeight="1" x14ac:dyDescent="0.2">
      <c r="A9413" s="10"/>
    </row>
    <row r="9414" spans="1:1" ht="27.75" customHeight="1" x14ac:dyDescent="0.2">
      <c r="A9414" s="10"/>
    </row>
    <row r="9415" spans="1:1" ht="27.75" customHeight="1" x14ac:dyDescent="0.2">
      <c r="A9415" s="10"/>
    </row>
    <row r="9416" spans="1:1" ht="27.75" customHeight="1" x14ac:dyDescent="0.2">
      <c r="A9416" s="10"/>
    </row>
    <row r="9417" spans="1:1" ht="27.75" customHeight="1" x14ac:dyDescent="0.2">
      <c r="A9417" s="10"/>
    </row>
    <row r="9418" spans="1:1" ht="27.75" customHeight="1" x14ac:dyDescent="0.2">
      <c r="A9418" s="10"/>
    </row>
    <row r="9419" spans="1:1" ht="27.75" customHeight="1" x14ac:dyDescent="0.2">
      <c r="A9419" s="10"/>
    </row>
    <row r="9420" spans="1:1" ht="27.75" customHeight="1" x14ac:dyDescent="0.2">
      <c r="A9420" s="10"/>
    </row>
    <row r="9421" spans="1:1" ht="27.75" customHeight="1" x14ac:dyDescent="0.2">
      <c r="A9421" s="10"/>
    </row>
    <row r="9422" spans="1:1" ht="27.75" customHeight="1" x14ac:dyDescent="0.2">
      <c r="A9422" s="10"/>
    </row>
    <row r="9423" spans="1:1" ht="27.75" customHeight="1" x14ac:dyDescent="0.2">
      <c r="A9423" s="10"/>
    </row>
    <row r="9424" spans="1:1" ht="27.75" customHeight="1" x14ac:dyDescent="0.2">
      <c r="A9424" s="10"/>
    </row>
    <row r="9425" spans="1:1" ht="27.75" customHeight="1" x14ac:dyDescent="0.2">
      <c r="A9425" s="10"/>
    </row>
    <row r="9426" spans="1:1" ht="27.75" customHeight="1" x14ac:dyDescent="0.2">
      <c r="A9426" s="10"/>
    </row>
    <row r="9427" spans="1:1" ht="27.75" customHeight="1" x14ac:dyDescent="0.2">
      <c r="A9427" s="10"/>
    </row>
    <row r="9428" spans="1:1" ht="27.75" customHeight="1" x14ac:dyDescent="0.2">
      <c r="A9428" s="10"/>
    </row>
    <row r="9429" spans="1:1" ht="27.75" customHeight="1" x14ac:dyDescent="0.2">
      <c r="A9429" s="10"/>
    </row>
    <row r="9430" spans="1:1" ht="27.75" customHeight="1" x14ac:dyDescent="0.2">
      <c r="A9430" s="10"/>
    </row>
    <row r="9431" spans="1:1" ht="27.75" customHeight="1" x14ac:dyDescent="0.2">
      <c r="A9431" s="10"/>
    </row>
    <row r="9432" spans="1:1" ht="27.75" customHeight="1" x14ac:dyDescent="0.2">
      <c r="A9432" s="10"/>
    </row>
    <row r="9433" spans="1:1" ht="27.75" customHeight="1" x14ac:dyDescent="0.2">
      <c r="A9433" s="10"/>
    </row>
    <row r="9434" spans="1:1" ht="27.75" customHeight="1" x14ac:dyDescent="0.2">
      <c r="A9434" s="10"/>
    </row>
    <row r="9435" spans="1:1" ht="27.75" customHeight="1" x14ac:dyDescent="0.2">
      <c r="A9435" s="10"/>
    </row>
    <row r="9436" spans="1:1" ht="27.75" customHeight="1" x14ac:dyDescent="0.2">
      <c r="A9436" s="10"/>
    </row>
    <row r="9437" spans="1:1" ht="27.75" customHeight="1" x14ac:dyDescent="0.2">
      <c r="A9437" s="10"/>
    </row>
    <row r="9438" spans="1:1" ht="27.75" customHeight="1" x14ac:dyDescent="0.2">
      <c r="A9438" s="10"/>
    </row>
    <row r="9439" spans="1:1" ht="27.75" customHeight="1" x14ac:dyDescent="0.2">
      <c r="A9439" s="10"/>
    </row>
    <row r="9440" spans="1:1" ht="27.75" customHeight="1" x14ac:dyDescent="0.2">
      <c r="A9440" s="10"/>
    </row>
    <row r="9441" spans="1:1" ht="27.75" customHeight="1" x14ac:dyDescent="0.2">
      <c r="A9441" s="10"/>
    </row>
    <row r="9442" spans="1:1" ht="27.75" customHeight="1" x14ac:dyDescent="0.2">
      <c r="A9442" s="10"/>
    </row>
    <row r="9443" spans="1:1" ht="27.75" customHeight="1" x14ac:dyDescent="0.2">
      <c r="A9443" s="10"/>
    </row>
    <row r="9444" spans="1:1" ht="27.75" customHeight="1" x14ac:dyDescent="0.2">
      <c r="A9444" s="10"/>
    </row>
    <row r="9445" spans="1:1" ht="27.75" customHeight="1" x14ac:dyDescent="0.2">
      <c r="A9445" s="10"/>
    </row>
    <row r="9446" spans="1:1" ht="27.75" customHeight="1" x14ac:dyDescent="0.2">
      <c r="A9446" s="10"/>
    </row>
    <row r="9447" spans="1:1" ht="27.75" customHeight="1" x14ac:dyDescent="0.2">
      <c r="A9447" s="10"/>
    </row>
    <row r="9448" spans="1:1" ht="27.75" customHeight="1" x14ac:dyDescent="0.2">
      <c r="A9448" s="10"/>
    </row>
    <row r="9449" spans="1:1" ht="27.75" customHeight="1" x14ac:dyDescent="0.2">
      <c r="A9449" s="10"/>
    </row>
    <row r="9450" spans="1:1" ht="27.75" customHeight="1" x14ac:dyDescent="0.2">
      <c r="A9450" s="10"/>
    </row>
    <row r="9451" spans="1:1" ht="27.75" customHeight="1" x14ac:dyDescent="0.2">
      <c r="A9451" s="10"/>
    </row>
    <row r="9452" spans="1:1" ht="27.75" customHeight="1" x14ac:dyDescent="0.2">
      <c r="A9452" s="10"/>
    </row>
    <row r="9453" spans="1:1" ht="27.75" customHeight="1" x14ac:dyDescent="0.2">
      <c r="A9453" s="10"/>
    </row>
    <row r="9454" spans="1:1" ht="27.75" customHeight="1" x14ac:dyDescent="0.2">
      <c r="A9454" s="10"/>
    </row>
    <row r="9455" spans="1:1" ht="27.75" customHeight="1" x14ac:dyDescent="0.2">
      <c r="A9455" s="10"/>
    </row>
    <row r="9456" spans="1:1" ht="27.75" customHeight="1" x14ac:dyDescent="0.2">
      <c r="A9456" s="10"/>
    </row>
    <row r="9457" spans="1:1" ht="27.75" customHeight="1" x14ac:dyDescent="0.2">
      <c r="A9457" s="10"/>
    </row>
    <row r="9458" spans="1:1" ht="27.75" customHeight="1" x14ac:dyDescent="0.2">
      <c r="A9458" s="10"/>
    </row>
    <row r="9459" spans="1:1" ht="27.75" customHeight="1" x14ac:dyDescent="0.2">
      <c r="A9459" s="10"/>
    </row>
    <row r="9460" spans="1:1" ht="27.75" customHeight="1" x14ac:dyDescent="0.2">
      <c r="A9460" s="10"/>
    </row>
    <row r="9461" spans="1:1" ht="27.75" customHeight="1" x14ac:dyDescent="0.2">
      <c r="A9461" s="10"/>
    </row>
    <row r="9462" spans="1:1" ht="27.75" customHeight="1" x14ac:dyDescent="0.2">
      <c r="A9462" s="10"/>
    </row>
    <row r="9463" spans="1:1" ht="27.75" customHeight="1" x14ac:dyDescent="0.2">
      <c r="A9463" s="10"/>
    </row>
    <row r="9464" spans="1:1" ht="27.75" customHeight="1" x14ac:dyDescent="0.2">
      <c r="A9464" s="10"/>
    </row>
    <row r="9465" spans="1:1" ht="27.75" customHeight="1" x14ac:dyDescent="0.2">
      <c r="A9465" s="10"/>
    </row>
    <row r="9466" spans="1:1" ht="27.75" customHeight="1" x14ac:dyDescent="0.2">
      <c r="A9466" s="10"/>
    </row>
    <row r="9467" spans="1:1" ht="27.75" customHeight="1" x14ac:dyDescent="0.2">
      <c r="A9467" s="10"/>
    </row>
    <row r="9468" spans="1:1" ht="27.75" customHeight="1" x14ac:dyDescent="0.2">
      <c r="A9468" s="10"/>
    </row>
    <row r="9469" spans="1:1" ht="27.75" customHeight="1" x14ac:dyDescent="0.2">
      <c r="A9469" s="10"/>
    </row>
    <row r="9470" spans="1:1" ht="27.75" customHeight="1" x14ac:dyDescent="0.2">
      <c r="A9470" s="10"/>
    </row>
    <row r="9471" spans="1:1" ht="27.75" customHeight="1" x14ac:dyDescent="0.2">
      <c r="A9471" s="10"/>
    </row>
    <row r="9472" spans="1:1" ht="27.75" customHeight="1" x14ac:dyDescent="0.2">
      <c r="A9472" s="10"/>
    </row>
    <row r="9473" spans="1:1" ht="27.75" customHeight="1" x14ac:dyDescent="0.2">
      <c r="A9473" s="10"/>
    </row>
    <row r="9474" spans="1:1" ht="27.75" customHeight="1" x14ac:dyDescent="0.2">
      <c r="A9474" s="10"/>
    </row>
    <row r="9475" spans="1:1" ht="27.75" customHeight="1" x14ac:dyDescent="0.2">
      <c r="A9475" s="10"/>
    </row>
    <row r="9476" spans="1:1" ht="27.75" customHeight="1" x14ac:dyDescent="0.2">
      <c r="A9476" s="10"/>
    </row>
    <row r="9477" spans="1:1" ht="27.75" customHeight="1" x14ac:dyDescent="0.2">
      <c r="A9477" s="10"/>
    </row>
    <row r="9478" spans="1:1" ht="27.75" customHeight="1" x14ac:dyDescent="0.2">
      <c r="A9478" s="10"/>
    </row>
    <row r="9479" spans="1:1" ht="27.75" customHeight="1" x14ac:dyDescent="0.2">
      <c r="A9479" s="10"/>
    </row>
    <row r="9480" spans="1:1" ht="27.75" customHeight="1" x14ac:dyDescent="0.2">
      <c r="A9480" s="10"/>
    </row>
    <row r="9481" spans="1:1" ht="27.75" customHeight="1" x14ac:dyDescent="0.2">
      <c r="A9481" s="10"/>
    </row>
    <row r="9482" spans="1:1" ht="27.75" customHeight="1" x14ac:dyDescent="0.2">
      <c r="A9482" s="10"/>
    </row>
    <row r="9483" spans="1:1" ht="27.75" customHeight="1" x14ac:dyDescent="0.2">
      <c r="A9483" s="10"/>
    </row>
    <row r="9484" spans="1:1" ht="27.75" customHeight="1" x14ac:dyDescent="0.2">
      <c r="A9484" s="10"/>
    </row>
    <row r="9485" spans="1:1" ht="27.75" customHeight="1" x14ac:dyDescent="0.2">
      <c r="A9485" s="10"/>
    </row>
    <row r="9486" spans="1:1" ht="27.75" customHeight="1" x14ac:dyDescent="0.2">
      <c r="A9486" s="10"/>
    </row>
    <row r="9487" spans="1:1" ht="27.75" customHeight="1" x14ac:dyDescent="0.2">
      <c r="A9487" s="10"/>
    </row>
    <row r="9488" spans="1:1" ht="27.75" customHeight="1" x14ac:dyDescent="0.2">
      <c r="A9488" s="10"/>
    </row>
    <row r="9489" spans="1:1" ht="27.75" customHeight="1" x14ac:dyDescent="0.2">
      <c r="A9489" s="10"/>
    </row>
    <row r="9490" spans="1:1" ht="27.75" customHeight="1" x14ac:dyDescent="0.2">
      <c r="A9490" s="10"/>
    </row>
    <row r="9491" spans="1:1" ht="27.75" customHeight="1" x14ac:dyDescent="0.2">
      <c r="A9491" s="10"/>
    </row>
    <row r="9492" spans="1:1" ht="27.75" customHeight="1" x14ac:dyDescent="0.2">
      <c r="A9492" s="10"/>
    </row>
    <row r="9493" spans="1:1" ht="27.75" customHeight="1" x14ac:dyDescent="0.2">
      <c r="A9493" s="10"/>
    </row>
    <row r="9494" spans="1:1" ht="27.75" customHeight="1" x14ac:dyDescent="0.2">
      <c r="A9494" s="10"/>
    </row>
    <row r="9495" spans="1:1" ht="27.75" customHeight="1" x14ac:dyDescent="0.2">
      <c r="A9495" s="10"/>
    </row>
    <row r="9496" spans="1:1" ht="27.75" customHeight="1" x14ac:dyDescent="0.2">
      <c r="A9496" s="10"/>
    </row>
    <row r="9497" spans="1:1" ht="27.75" customHeight="1" x14ac:dyDescent="0.2">
      <c r="A9497" s="10"/>
    </row>
    <row r="9498" spans="1:1" ht="27.75" customHeight="1" x14ac:dyDescent="0.2">
      <c r="A9498" s="10"/>
    </row>
    <row r="9499" spans="1:1" ht="27.75" customHeight="1" x14ac:dyDescent="0.2">
      <c r="A9499" s="10"/>
    </row>
    <row r="9500" spans="1:1" ht="27.75" customHeight="1" x14ac:dyDescent="0.2">
      <c r="A9500" s="10"/>
    </row>
    <row r="9501" spans="1:1" ht="27.75" customHeight="1" x14ac:dyDescent="0.2">
      <c r="A9501" s="10"/>
    </row>
    <row r="9502" spans="1:1" ht="27.75" customHeight="1" x14ac:dyDescent="0.2">
      <c r="A9502" s="10"/>
    </row>
    <row r="9503" spans="1:1" ht="27.75" customHeight="1" x14ac:dyDescent="0.2">
      <c r="A9503" s="10"/>
    </row>
    <row r="9504" spans="1:1" ht="27.75" customHeight="1" x14ac:dyDescent="0.2">
      <c r="A9504" s="10"/>
    </row>
    <row r="9505" spans="1:1" ht="27.75" customHeight="1" x14ac:dyDescent="0.2">
      <c r="A9505" s="10"/>
    </row>
    <row r="9506" spans="1:1" ht="27.75" customHeight="1" x14ac:dyDescent="0.2">
      <c r="A9506" s="10"/>
    </row>
    <row r="9507" spans="1:1" ht="27.75" customHeight="1" x14ac:dyDescent="0.2">
      <c r="A9507" s="10"/>
    </row>
    <row r="9508" spans="1:1" ht="27.75" customHeight="1" x14ac:dyDescent="0.2">
      <c r="A9508" s="10"/>
    </row>
    <row r="9509" spans="1:1" ht="27.75" customHeight="1" x14ac:dyDescent="0.2">
      <c r="A9509" s="10"/>
    </row>
    <row r="9510" spans="1:1" ht="27.75" customHeight="1" x14ac:dyDescent="0.2">
      <c r="A9510" s="10"/>
    </row>
    <row r="9511" spans="1:1" ht="27.75" customHeight="1" x14ac:dyDescent="0.2">
      <c r="A9511" s="10"/>
    </row>
    <row r="9512" spans="1:1" ht="27.75" customHeight="1" x14ac:dyDescent="0.2">
      <c r="A9512" s="10"/>
    </row>
    <row r="9513" spans="1:1" ht="27.75" customHeight="1" x14ac:dyDescent="0.2">
      <c r="A9513" s="10"/>
    </row>
    <row r="9514" spans="1:1" ht="27.75" customHeight="1" x14ac:dyDescent="0.2">
      <c r="A9514" s="10"/>
    </row>
    <row r="9515" spans="1:1" ht="27.75" customHeight="1" x14ac:dyDescent="0.2">
      <c r="A9515" s="10"/>
    </row>
    <row r="9516" spans="1:1" ht="27.75" customHeight="1" x14ac:dyDescent="0.2">
      <c r="A9516" s="10"/>
    </row>
    <row r="9517" spans="1:1" ht="27.75" customHeight="1" x14ac:dyDescent="0.2">
      <c r="A9517" s="10"/>
    </row>
    <row r="9518" spans="1:1" ht="27.75" customHeight="1" x14ac:dyDescent="0.2">
      <c r="A9518" s="10"/>
    </row>
    <row r="9519" spans="1:1" ht="27.75" customHeight="1" x14ac:dyDescent="0.2">
      <c r="A9519" s="10"/>
    </row>
    <row r="9520" spans="1:1" ht="27.75" customHeight="1" x14ac:dyDescent="0.2">
      <c r="A9520" s="10"/>
    </row>
    <row r="9521" spans="1:1" ht="27.75" customHeight="1" x14ac:dyDescent="0.2">
      <c r="A9521" s="10"/>
    </row>
    <row r="9522" spans="1:1" ht="27.75" customHeight="1" x14ac:dyDescent="0.2">
      <c r="A9522" s="10"/>
    </row>
    <row r="9523" spans="1:1" ht="27.75" customHeight="1" x14ac:dyDescent="0.2">
      <c r="A9523" s="10"/>
    </row>
    <row r="9524" spans="1:1" ht="27.75" customHeight="1" x14ac:dyDescent="0.2">
      <c r="A9524" s="10"/>
    </row>
    <row r="9525" spans="1:1" ht="27.75" customHeight="1" x14ac:dyDescent="0.2">
      <c r="A9525" s="10"/>
    </row>
    <row r="9526" spans="1:1" ht="27.75" customHeight="1" x14ac:dyDescent="0.2">
      <c r="A9526" s="10"/>
    </row>
    <row r="9527" spans="1:1" ht="27.75" customHeight="1" x14ac:dyDescent="0.2">
      <c r="A9527" s="10"/>
    </row>
    <row r="9528" spans="1:1" ht="27.75" customHeight="1" x14ac:dyDescent="0.2">
      <c r="A9528" s="10"/>
    </row>
    <row r="9529" spans="1:1" ht="27.75" customHeight="1" x14ac:dyDescent="0.2">
      <c r="A9529" s="10"/>
    </row>
    <row r="9530" spans="1:1" ht="27.75" customHeight="1" x14ac:dyDescent="0.2">
      <c r="A9530" s="10"/>
    </row>
    <row r="9531" spans="1:1" ht="27.75" customHeight="1" x14ac:dyDescent="0.2">
      <c r="A9531" s="10"/>
    </row>
    <row r="9532" spans="1:1" ht="27.75" customHeight="1" x14ac:dyDescent="0.2">
      <c r="A9532" s="10"/>
    </row>
    <row r="9533" spans="1:1" ht="27.75" customHeight="1" x14ac:dyDescent="0.2">
      <c r="A9533" s="10"/>
    </row>
    <row r="9534" spans="1:1" ht="27.75" customHeight="1" x14ac:dyDescent="0.2">
      <c r="A9534" s="10"/>
    </row>
    <row r="9535" spans="1:1" ht="27.75" customHeight="1" x14ac:dyDescent="0.2">
      <c r="A9535" s="10"/>
    </row>
    <row r="9536" spans="1:1" ht="27.75" customHeight="1" x14ac:dyDescent="0.2">
      <c r="A9536" s="10"/>
    </row>
    <row r="9537" spans="1:1" ht="27.75" customHeight="1" x14ac:dyDescent="0.2">
      <c r="A9537" s="10"/>
    </row>
    <row r="9538" spans="1:1" ht="27.75" customHeight="1" x14ac:dyDescent="0.2">
      <c r="A9538" s="10"/>
    </row>
    <row r="9539" spans="1:1" ht="27.75" customHeight="1" x14ac:dyDescent="0.2">
      <c r="A9539" s="10"/>
    </row>
    <row r="9540" spans="1:1" ht="27.75" customHeight="1" x14ac:dyDescent="0.2">
      <c r="A9540" s="10"/>
    </row>
    <row r="9541" spans="1:1" ht="27.75" customHeight="1" x14ac:dyDescent="0.2">
      <c r="A9541" s="10"/>
    </row>
    <row r="9542" spans="1:1" ht="27.75" customHeight="1" x14ac:dyDescent="0.2">
      <c r="A9542" s="10"/>
    </row>
    <row r="9543" spans="1:1" ht="27.75" customHeight="1" x14ac:dyDescent="0.2">
      <c r="A9543" s="10"/>
    </row>
    <row r="9544" spans="1:1" ht="27.75" customHeight="1" x14ac:dyDescent="0.2">
      <c r="A9544" s="10"/>
    </row>
    <row r="9545" spans="1:1" ht="27.75" customHeight="1" x14ac:dyDescent="0.2">
      <c r="A9545" s="10"/>
    </row>
    <row r="9546" spans="1:1" ht="27.75" customHeight="1" x14ac:dyDescent="0.2">
      <c r="A9546" s="10"/>
    </row>
    <row r="9547" spans="1:1" ht="27.75" customHeight="1" x14ac:dyDescent="0.2">
      <c r="A9547" s="10"/>
    </row>
    <row r="9548" spans="1:1" ht="27.75" customHeight="1" x14ac:dyDescent="0.2">
      <c r="A9548" s="10"/>
    </row>
    <row r="9549" spans="1:1" ht="27.75" customHeight="1" x14ac:dyDescent="0.2">
      <c r="A9549" s="10"/>
    </row>
    <row r="9550" spans="1:1" ht="27.75" customHeight="1" x14ac:dyDescent="0.2">
      <c r="A9550" s="10"/>
    </row>
    <row r="9551" spans="1:1" ht="27.75" customHeight="1" x14ac:dyDescent="0.2">
      <c r="A9551" s="10"/>
    </row>
    <row r="9552" spans="1:1" ht="27.75" customHeight="1" x14ac:dyDescent="0.2">
      <c r="A9552" s="10"/>
    </row>
    <row r="9553" spans="1:1" ht="27.75" customHeight="1" x14ac:dyDescent="0.2">
      <c r="A9553" s="10"/>
    </row>
    <row r="9554" spans="1:1" ht="27.75" customHeight="1" x14ac:dyDescent="0.2">
      <c r="A9554" s="10"/>
    </row>
    <row r="9555" spans="1:1" ht="27.75" customHeight="1" x14ac:dyDescent="0.2">
      <c r="A9555" s="10"/>
    </row>
    <row r="9556" spans="1:1" ht="27.75" customHeight="1" x14ac:dyDescent="0.2">
      <c r="A9556" s="10"/>
    </row>
    <row r="9557" spans="1:1" ht="27.75" customHeight="1" x14ac:dyDescent="0.2">
      <c r="A9557" s="10"/>
    </row>
    <row r="9558" spans="1:1" ht="27.75" customHeight="1" x14ac:dyDescent="0.2">
      <c r="A9558" s="10"/>
    </row>
    <row r="9559" spans="1:1" ht="27.75" customHeight="1" x14ac:dyDescent="0.2">
      <c r="A9559" s="10"/>
    </row>
    <row r="9560" spans="1:1" ht="27.75" customHeight="1" x14ac:dyDescent="0.2">
      <c r="A9560" s="10"/>
    </row>
    <row r="9561" spans="1:1" ht="27.75" customHeight="1" x14ac:dyDescent="0.2">
      <c r="A9561" s="10"/>
    </row>
    <row r="9562" spans="1:1" ht="27.75" customHeight="1" x14ac:dyDescent="0.2">
      <c r="A9562" s="10"/>
    </row>
    <row r="9563" spans="1:1" ht="27.75" customHeight="1" x14ac:dyDescent="0.2">
      <c r="A9563" s="10"/>
    </row>
    <row r="9564" spans="1:1" ht="27.75" customHeight="1" x14ac:dyDescent="0.2">
      <c r="A9564" s="10"/>
    </row>
    <row r="9565" spans="1:1" ht="27.75" customHeight="1" x14ac:dyDescent="0.2">
      <c r="A9565" s="10"/>
    </row>
    <row r="9566" spans="1:1" ht="27.75" customHeight="1" x14ac:dyDescent="0.2">
      <c r="A9566" s="10"/>
    </row>
    <row r="9567" spans="1:1" ht="27.75" customHeight="1" x14ac:dyDescent="0.2">
      <c r="A9567" s="10"/>
    </row>
    <row r="9568" spans="1:1" ht="27.75" customHeight="1" x14ac:dyDescent="0.2">
      <c r="A9568" s="10"/>
    </row>
    <row r="9569" spans="1:1" ht="27.75" customHeight="1" x14ac:dyDescent="0.2">
      <c r="A9569" s="10"/>
    </row>
    <row r="9570" spans="1:1" ht="27.75" customHeight="1" x14ac:dyDescent="0.2">
      <c r="A9570" s="10"/>
    </row>
    <row r="9571" spans="1:1" ht="27.75" customHeight="1" x14ac:dyDescent="0.2">
      <c r="A9571" s="10"/>
    </row>
    <row r="9572" spans="1:1" ht="27.75" customHeight="1" x14ac:dyDescent="0.2">
      <c r="A9572" s="10"/>
    </row>
    <row r="9573" spans="1:1" ht="27.75" customHeight="1" x14ac:dyDescent="0.2">
      <c r="A9573" s="10"/>
    </row>
    <row r="9574" spans="1:1" ht="27.75" customHeight="1" x14ac:dyDescent="0.2">
      <c r="A9574" s="10"/>
    </row>
    <row r="9575" spans="1:1" ht="27.75" customHeight="1" x14ac:dyDescent="0.2">
      <c r="A9575" s="10"/>
    </row>
    <row r="9576" spans="1:1" ht="27.75" customHeight="1" x14ac:dyDescent="0.2">
      <c r="A9576" s="10"/>
    </row>
    <row r="9577" spans="1:1" ht="27.75" customHeight="1" x14ac:dyDescent="0.2">
      <c r="A9577" s="10"/>
    </row>
    <row r="9578" spans="1:1" ht="27.75" customHeight="1" x14ac:dyDescent="0.2">
      <c r="A9578" s="10"/>
    </row>
    <row r="9579" spans="1:1" ht="27.75" customHeight="1" x14ac:dyDescent="0.2">
      <c r="A9579" s="10"/>
    </row>
    <row r="9580" spans="1:1" ht="27.75" customHeight="1" x14ac:dyDescent="0.2">
      <c r="A9580" s="10"/>
    </row>
    <row r="9581" spans="1:1" ht="27.75" customHeight="1" x14ac:dyDescent="0.2">
      <c r="A9581" s="10"/>
    </row>
    <row r="9582" spans="1:1" ht="27.75" customHeight="1" x14ac:dyDescent="0.2">
      <c r="A9582" s="10"/>
    </row>
    <row r="9583" spans="1:1" ht="27.75" customHeight="1" x14ac:dyDescent="0.2">
      <c r="A9583" s="10"/>
    </row>
    <row r="9584" spans="1:1" ht="27.75" customHeight="1" x14ac:dyDescent="0.2">
      <c r="A9584" s="10"/>
    </row>
    <row r="9585" spans="1:1" ht="27.75" customHeight="1" x14ac:dyDescent="0.2">
      <c r="A9585" s="10"/>
    </row>
    <row r="9586" spans="1:1" ht="27.75" customHeight="1" x14ac:dyDescent="0.2">
      <c r="A9586" s="10"/>
    </row>
    <row r="9587" spans="1:1" ht="27.75" customHeight="1" x14ac:dyDescent="0.2">
      <c r="A9587" s="10"/>
    </row>
    <row r="9588" spans="1:1" ht="27.75" customHeight="1" x14ac:dyDescent="0.2">
      <c r="A9588" s="10"/>
    </row>
    <row r="9589" spans="1:1" ht="27.75" customHeight="1" x14ac:dyDescent="0.2">
      <c r="A9589" s="10"/>
    </row>
    <row r="9590" spans="1:1" ht="27.75" customHeight="1" x14ac:dyDescent="0.2">
      <c r="A9590" s="10"/>
    </row>
    <row r="9591" spans="1:1" ht="27.75" customHeight="1" x14ac:dyDescent="0.2">
      <c r="A9591" s="10"/>
    </row>
    <row r="9592" spans="1:1" ht="27.75" customHeight="1" x14ac:dyDescent="0.2">
      <c r="A9592" s="10"/>
    </row>
    <row r="9593" spans="1:1" ht="27.75" customHeight="1" x14ac:dyDescent="0.2">
      <c r="A9593" s="10"/>
    </row>
    <row r="9594" spans="1:1" ht="27.75" customHeight="1" x14ac:dyDescent="0.2">
      <c r="A9594" s="10"/>
    </row>
    <row r="9595" spans="1:1" ht="27.75" customHeight="1" x14ac:dyDescent="0.2">
      <c r="A9595" s="10"/>
    </row>
    <row r="9596" spans="1:1" ht="27.75" customHeight="1" x14ac:dyDescent="0.2">
      <c r="A9596" s="10"/>
    </row>
    <row r="9597" spans="1:1" ht="27.75" customHeight="1" x14ac:dyDescent="0.2">
      <c r="A9597" s="10"/>
    </row>
    <row r="9598" spans="1:1" ht="27.75" customHeight="1" x14ac:dyDescent="0.2">
      <c r="A9598" s="10"/>
    </row>
    <row r="9599" spans="1:1" ht="27.75" customHeight="1" x14ac:dyDescent="0.2">
      <c r="A9599" s="10"/>
    </row>
    <row r="9600" spans="1:1" ht="27.75" customHeight="1" x14ac:dyDescent="0.2">
      <c r="A9600" s="10"/>
    </row>
    <row r="9601" spans="1:1" ht="27.75" customHeight="1" x14ac:dyDescent="0.2">
      <c r="A9601" s="10"/>
    </row>
    <row r="9602" spans="1:1" ht="27.75" customHeight="1" x14ac:dyDescent="0.2">
      <c r="A9602" s="10"/>
    </row>
    <row r="9603" spans="1:1" ht="27.75" customHeight="1" x14ac:dyDescent="0.2">
      <c r="A9603" s="10"/>
    </row>
    <row r="9604" spans="1:1" ht="27.75" customHeight="1" x14ac:dyDescent="0.2">
      <c r="A9604" s="10"/>
    </row>
    <row r="9605" spans="1:1" ht="27.75" customHeight="1" x14ac:dyDescent="0.2">
      <c r="A9605" s="10"/>
    </row>
    <row r="9606" spans="1:1" ht="27.75" customHeight="1" x14ac:dyDescent="0.2">
      <c r="A9606" s="10"/>
    </row>
    <row r="9607" spans="1:1" ht="27.75" customHeight="1" x14ac:dyDescent="0.2">
      <c r="A9607" s="10"/>
    </row>
    <row r="9608" spans="1:1" ht="27.75" customHeight="1" x14ac:dyDescent="0.2">
      <c r="A9608" s="10"/>
    </row>
    <row r="9609" spans="1:1" ht="27.75" customHeight="1" x14ac:dyDescent="0.2">
      <c r="A9609" s="10"/>
    </row>
    <row r="9610" spans="1:1" ht="27.75" customHeight="1" x14ac:dyDescent="0.2">
      <c r="A9610" s="10"/>
    </row>
    <row r="9611" spans="1:1" ht="27.75" customHeight="1" x14ac:dyDescent="0.2">
      <c r="A9611" s="10"/>
    </row>
    <row r="9612" spans="1:1" ht="27.75" customHeight="1" x14ac:dyDescent="0.2">
      <c r="A9612" s="10"/>
    </row>
    <row r="9613" spans="1:1" ht="27.75" customHeight="1" x14ac:dyDescent="0.2">
      <c r="A9613" s="10"/>
    </row>
    <row r="9614" spans="1:1" ht="27.75" customHeight="1" x14ac:dyDescent="0.2">
      <c r="A9614" s="10"/>
    </row>
    <row r="9615" spans="1:1" ht="27.75" customHeight="1" x14ac:dyDescent="0.2">
      <c r="A9615" s="10"/>
    </row>
    <row r="9616" spans="1:1" ht="27.75" customHeight="1" x14ac:dyDescent="0.2">
      <c r="A9616" s="10"/>
    </row>
    <row r="9617" spans="1:1" ht="27.75" customHeight="1" x14ac:dyDescent="0.2">
      <c r="A9617" s="10"/>
    </row>
    <row r="9618" spans="1:1" ht="27.75" customHeight="1" x14ac:dyDescent="0.2">
      <c r="A9618" s="10"/>
    </row>
    <row r="9619" spans="1:1" ht="27.75" customHeight="1" x14ac:dyDescent="0.2">
      <c r="A9619" s="10"/>
    </row>
    <row r="9620" spans="1:1" ht="27.75" customHeight="1" x14ac:dyDescent="0.2">
      <c r="A9620" s="10"/>
    </row>
    <row r="9621" spans="1:1" ht="27.75" customHeight="1" x14ac:dyDescent="0.2">
      <c r="A9621" s="10"/>
    </row>
    <row r="9622" spans="1:1" ht="27.75" customHeight="1" x14ac:dyDescent="0.2">
      <c r="A9622" s="10"/>
    </row>
    <row r="9623" spans="1:1" ht="27.75" customHeight="1" x14ac:dyDescent="0.2">
      <c r="A9623" s="10"/>
    </row>
    <row r="9624" spans="1:1" ht="27.75" customHeight="1" x14ac:dyDescent="0.2">
      <c r="A9624" s="10"/>
    </row>
    <row r="9625" spans="1:1" ht="27.75" customHeight="1" x14ac:dyDescent="0.2">
      <c r="A9625" s="10"/>
    </row>
    <row r="9626" spans="1:1" ht="27.75" customHeight="1" x14ac:dyDescent="0.2">
      <c r="A9626" s="10"/>
    </row>
    <row r="9627" spans="1:1" ht="27.75" customHeight="1" x14ac:dyDescent="0.2">
      <c r="A9627" s="10"/>
    </row>
    <row r="9628" spans="1:1" ht="27.75" customHeight="1" x14ac:dyDescent="0.2">
      <c r="A9628" s="10"/>
    </row>
    <row r="9629" spans="1:1" ht="27.75" customHeight="1" x14ac:dyDescent="0.2">
      <c r="A9629" s="10"/>
    </row>
    <row r="9630" spans="1:1" ht="27.75" customHeight="1" x14ac:dyDescent="0.2">
      <c r="A9630" s="10"/>
    </row>
    <row r="9631" spans="1:1" ht="27.75" customHeight="1" x14ac:dyDescent="0.2">
      <c r="A9631" s="10"/>
    </row>
    <row r="9632" spans="1:1" ht="27.75" customHeight="1" x14ac:dyDescent="0.2">
      <c r="A9632" s="10"/>
    </row>
    <row r="9633" spans="1:1" ht="27.75" customHeight="1" x14ac:dyDescent="0.2">
      <c r="A9633" s="10"/>
    </row>
    <row r="9634" spans="1:1" ht="27.75" customHeight="1" x14ac:dyDescent="0.2">
      <c r="A9634" s="10"/>
    </row>
    <row r="9635" spans="1:1" ht="27.75" customHeight="1" x14ac:dyDescent="0.2">
      <c r="A9635" s="10"/>
    </row>
    <row r="9636" spans="1:1" ht="27.75" customHeight="1" x14ac:dyDescent="0.2">
      <c r="A9636" s="10"/>
    </row>
    <row r="9637" spans="1:1" ht="27.75" customHeight="1" x14ac:dyDescent="0.2">
      <c r="A9637" s="10"/>
    </row>
    <row r="9638" spans="1:1" ht="27.75" customHeight="1" x14ac:dyDescent="0.2">
      <c r="A9638" s="10"/>
    </row>
    <row r="9639" spans="1:1" ht="27.75" customHeight="1" x14ac:dyDescent="0.2">
      <c r="A9639" s="10"/>
    </row>
    <row r="9640" spans="1:1" ht="27.75" customHeight="1" x14ac:dyDescent="0.2">
      <c r="A9640" s="10"/>
    </row>
    <row r="9641" spans="1:1" ht="27.75" customHeight="1" x14ac:dyDescent="0.2">
      <c r="A9641" s="10"/>
    </row>
    <row r="9642" spans="1:1" ht="27.75" customHeight="1" x14ac:dyDescent="0.2">
      <c r="A9642" s="10"/>
    </row>
    <row r="9643" spans="1:1" ht="27.75" customHeight="1" x14ac:dyDescent="0.2">
      <c r="A9643" s="10"/>
    </row>
    <row r="9644" spans="1:1" ht="27.75" customHeight="1" x14ac:dyDescent="0.2">
      <c r="A9644" s="10"/>
    </row>
    <row r="9645" spans="1:1" ht="27.75" customHeight="1" x14ac:dyDescent="0.2">
      <c r="A9645" s="10"/>
    </row>
    <row r="9646" spans="1:1" ht="27.75" customHeight="1" x14ac:dyDescent="0.2">
      <c r="A9646" s="10"/>
    </row>
    <row r="9647" spans="1:1" ht="27.75" customHeight="1" x14ac:dyDescent="0.2">
      <c r="A9647" s="10"/>
    </row>
    <row r="9648" spans="1:1" ht="27.75" customHeight="1" x14ac:dyDescent="0.2">
      <c r="A9648" s="10"/>
    </row>
    <row r="9649" spans="1:1" ht="27.75" customHeight="1" x14ac:dyDescent="0.2">
      <c r="A9649" s="10"/>
    </row>
    <row r="9650" spans="1:1" ht="27.75" customHeight="1" x14ac:dyDescent="0.2">
      <c r="A9650" s="10"/>
    </row>
    <row r="9651" spans="1:1" ht="27.75" customHeight="1" x14ac:dyDescent="0.2">
      <c r="A9651" s="10"/>
    </row>
    <row r="9652" spans="1:1" ht="27.75" customHeight="1" x14ac:dyDescent="0.2">
      <c r="A9652" s="10"/>
    </row>
    <row r="9653" spans="1:1" ht="27.75" customHeight="1" x14ac:dyDescent="0.2">
      <c r="A9653" s="10"/>
    </row>
    <row r="9654" spans="1:1" ht="27.75" customHeight="1" x14ac:dyDescent="0.2">
      <c r="A9654" s="10"/>
    </row>
    <row r="9655" spans="1:1" ht="27.75" customHeight="1" x14ac:dyDescent="0.2">
      <c r="A9655" s="10"/>
    </row>
    <row r="9656" spans="1:1" ht="27.75" customHeight="1" x14ac:dyDescent="0.2">
      <c r="A9656" s="10"/>
    </row>
    <row r="9657" spans="1:1" ht="27.75" customHeight="1" x14ac:dyDescent="0.2">
      <c r="A9657" s="10"/>
    </row>
    <row r="9658" spans="1:1" ht="27.75" customHeight="1" x14ac:dyDescent="0.2">
      <c r="A9658" s="10"/>
    </row>
    <row r="9659" spans="1:1" ht="27.75" customHeight="1" x14ac:dyDescent="0.2">
      <c r="A9659" s="10"/>
    </row>
    <row r="9660" spans="1:1" ht="27.75" customHeight="1" x14ac:dyDescent="0.2">
      <c r="A9660" s="10"/>
    </row>
    <row r="9661" spans="1:1" ht="27.75" customHeight="1" x14ac:dyDescent="0.2">
      <c r="A9661" s="10"/>
    </row>
    <row r="9662" spans="1:1" ht="27.75" customHeight="1" x14ac:dyDescent="0.2">
      <c r="A9662" s="10"/>
    </row>
    <row r="9663" spans="1:1" ht="27.75" customHeight="1" x14ac:dyDescent="0.2">
      <c r="A9663" s="10"/>
    </row>
    <row r="9664" spans="1:1" ht="27.75" customHeight="1" x14ac:dyDescent="0.2">
      <c r="A9664" s="10"/>
    </row>
    <row r="9665" spans="1:1" ht="27.75" customHeight="1" x14ac:dyDescent="0.2">
      <c r="A9665" s="10"/>
    </row>
    <row r="9666" spans="1:1" ht="27.75" customHeight="1" x14ac:dyDescent="0.2">
      <c r="A9666" s="10"/>
    </row>
    <row r="9667" spans="1:1" ht="27.75" customHeight="1" x14ac:dyDescent="0.2">
      <c r="A9667" s="10"/>
    </row>
    <row r="9668" spans="1:1" ht="27.75" customHeight="1" x14ac:dyDescent="0.2">
      <c r="A9668" s="10"/>
    </row>
    <row r="9669" spans="1:1" ht="27.75" customHeight="1" x14ac:dyDescent="0.2">
      <c r="A9669" s="10"/>
    </row>
    <row r="9670" spans="1:1" ht="27.75" customHeight="1" x14ac:dyDescent="0.2">
      <c r="A9670" s="10"/>
    </row>
    <row r="9671" spans="1:1" ht="27.75" customHeight="1" x14ac:dyDescent="0.2">
      <c r="A9671" s="10"/>
    </row>
    <row r="9672" spans="1:1" ht="27.75" customHeight="1" x14ac:dyDescent="0.2">
      <c r="A9672" s="10"/>
    </row>
    <row r="9673" spans="1:1" ht="27.75" customHeight="1" x14ac:dyDescent="0.2">
      <c r="A9673" s="10"/>
    </row>
    <row r="9674" spans="1:1" ht="27.75" customHeight="1" x14ac:dyDescent="0.2">
      <c r="A9674" s="10"/>
    </row>
    <row r="9675" spans="1:1" ht="27.75" customHeight="1" x14ac:dyDescent="0.2">
      <c r="A9675" s="10"/>
    </row>
    <row r="9676" spans="1:1" ht="27.75" customHeight="1" x14ac:dyDescent="0.2">
      <c r="A9676" s="10"/>
    </row>
    <row r="9677" spans="1:1" ht="27.75" customHeight="1" x14ac:dyDescent="0.2">
      <c r="A9677" s="10"/>
    </row>
    <row r="9678" spans="1:1" ht="27.75" customHeight="1" x14ac:dyDescent="0.2">
      <c r="A9678" s="10"/>
    </row>
    <row r="9679" spans="1:1" ht="27.75" customHeight="1" x14ac:dyDescent="0.2">
      <c r="A9679" s="10"/>
    </row>
    <row r="9680" spans="1:1" ht="27.75" customHeight="1" x14ac:dyDescent="0.2">
      <c r="A9680" s="10"/>
    </row>
    <row r="9681" spans="1:1" ht="27.75" customHeight="1" x14ac:dyDescent="0.2">
      <c r="A9681" s="10"/>
    </row>
    <row r="9682" spans="1:1" ht="27.75" customHeight="1" x14ac:dyDescent="0.2">
      <c r="A9682" s="10"/>
    </row>
    <row r="9683" spans="1:1" ht="27.75" customHeight="1" x14ac:dyDescent="0.2">
      <c r="A9683" s="10"/>
    </row>
    <row r="9684" spans="1:1" ht="27.75" customHeight="1" x14ac:dyDescent="0.2">
      <c r="A9684" s="10"/>
    </row>
    <row r="9685" spans="1:1" ht="27.75" customHeight="1" x14ac:dyDescent="0.2">
      <c r="A9685" s="10"/>
    </row>
    <row r="9686" spans="1:1" ht="27.75" customHeight="1" x14ac:dyDescent="0.2">
      <c r="A9686" s="10"/>
    </row>
    <row r="9687" spans="1:1" ht="27.75" customHeight="1" x14ac:dyDescent="0.2">
      <c r="A9687" s="10"/>
    </row>
    <row r="9688" spans="1:1" ht="27.75" customHeight="1" x14ac:dyDescent="0.2">
      <c r="A9688" s="10"/>
    </row>
    <row r="9689" spans="1:1" ht="27.75" customHeight="1" x14ac:dyDescent="0.2">
      <c r="A9689" s="10"/>
    </row>
    <row r="9690" spans="1:1" ht="27.75" customHeight="1" x14ac:dyDescent="0.2">
      <c r="A9690" s="10"/>
    </row>
    <row r="9691" spans="1:1" ht="27.75" customHeight="1" x14ac:dyDescent="0.2">
      <c r="A9691" s="10"/>
    </row>
    <row r="9692" spans="1:1" ht="27.75" customHeight="1" x14ac:dyDescent="0.2">
      <c r="A9692" s="10"/>
    </row>
    <row r="9693" spans="1:1" ht="27.75" customHeight="1" x14ac:dyDescent="0.2">
      <c r="A9693" s="10"/>
    </row>
    <row r="9694" spans="1:1" ht="27.75" customHeight="1" x14ac:dyDescent="0.2">
      <c r="A9694" s="10"/>
    </row>
    <row r="9695" spans="1:1" ht="27.75" customHeight="1" x14ac:dyDescent="0.2">
      <c r="A9695" s="10"/>
    </row>
    <row r="9696" spans="1:1" ht="27.75" customHeight="1" x14ac:dyDescent="0.2">
      <c r="A9696" s="10"/>
    </row>
    <row r="9697" spans="1:1" ht="27.75" customHeight="1" x14ac:dyDescent="0.2">
      <c r="A9697" s="10"/>
    </row>
    <row r="9698" spans="1:1" ht="27.75" customHeight="1" x14ac:dyDescent="0.2">
      <c r="A9698" s="10"/>
    </row>
    <row r="9699" spans="1:1" ht="27.75" customHeight="1" x14ac:dyDescent="0.2">
      <c r="A9699" s="10"/>
    </row>
    <row r="9700" spans="1:1" ht="27.75" customHeight="1" x14ac:dyDescent="0.2">
      <c r="A9700" s="10"/>
    </row>
    <row r="9701" spans="1:1" ht="27.75" customHeight="1" x14ac:dyDescent="0.2">
      <c r="A9701" s="10"/>
    </row>
    <row r="9702" spans="1:1" ht="27.75" customHeight="1" x14ac:dyDescent="0.2">
      <c r="A9702" s="10"/>
    </row>
    <row r="9703" spans="1:1" ht="27.75" customHeight="1" x14ac:dyDescent="0.2">
      <c r="A9703" s="10"/>
    </row>
    <row r="9704" spans="1:1" ht="27.75" customHeight="1" x14ac:dyDescent="0.2">
      <c r="A9704" s="10"/>
    </row>
    <row r="9705" spans="1:1" ht="27.75" customHeight="1" x14ac:dyDescent="0.2">
      <c r="A9705" s="10"/>
    </row>
    <row r="9706" spans="1:1" ht="27.75" customHeight="1" x14ac:dyDescent="0.2">
      <c r="A9706" s="10"/>
    </row>
    <row r="9707" spans="1:1" ht="27.75" customHeight="1" x14ac:dyDescent="0.2">
      <c r="A9707" s="10"/>
    </row>
    <row r="9708" spans="1:1" ht="27.75" customHeight="1" x14ac:dyDescent="0.2">
      <c r="A9708" s="10"/>
    </row>
    <row r="9709" spans="1:1" ht="27.75" customHeight="1" x14ac:dyDescent="0.2">
      <c r="A9709" s="10"/>
    </row>
    <row r="9710" spans="1:1" ht="27.75" customHeight="1" x14ac:dyDescent="0.2">
      <c r="A9710" s="10"/>
    </row>
    <row r="9711" spans="1:1" ht="27.75" customHeight="1" x14ac:dyDescent="0.2">
      <c r="A9711" s="10"/>
    </row>
    <row r="9712" spans="1:1" ht="27.75" customHeight="1" x14ac:dyDescent="0.2">
      <c r="A9712" s="10"/>
    </row>
    <row r="9713" spans="1:1" ht="27.75" customHeight="1" x14ac:dyDescent="0.2">
      <c r="A9713" s="10"/>
    </row>
    <row r="9714" spans="1:1" ht="27.75" customHeight="1" x14ac:dyDescent="0.2">
      <c r="A9714" s="10"/>
    </row>
    <row r="9715" spans="1:1" ht="27.75" customHeight="1" x14ac:dyDescent="0.2">
      <c r="A9715" s="10"/>
    </row>
    <row r="9716" spans="1:1" ht="27.75" customHeight="1" x14ac:dyDescent="0.2">
      <c r="A9716" s="10"/>
    </row>
    <row r="9717" spans="1:1" ht="27.75" customHeight="1" x14ac:dyDescent="0.2">
      <c r="A9717" s="10"/>
    </row>
    <row r="9718" spans="1:1" ht="27.75" customHeight="1" x14ac:dyDescent="0.2">
      <c r="A9718" s="10"/>
    </row>
    <row r="9719" spans="1:1" ht="27.75" customHeight="1" x14ac:dyDescent="0.2">
      <c r="A9719" s="10"/>
    </row>
    <row r="9720" spans="1:1" ht="27.75" customHeight="1" x14ac:dyDescent="0.2">
      <c r="A9720" s="10"/>
    </row>
    <row r="9721" spans="1:1" ht="27.75" customHeight="1" x14ac:dyDescent="0.2">
      <c r="A9721" s="10"/>
    </row>
    <row r="9722" spans="1:1" ht="27.75" customHeight="1" x14ac:dyDescent="0.2">
      <c r="A9722" s="10"/>
    </row>
    <row r="9723" spans="1:1" ht="27.75" customHeight="1" x14ac:dyDescent="0.2">
      <c r="A9723" s="10"/>
    </row>
    <row r="9724" spans="1:1" ht="27.75" customHeight="1" x14ac:dyDescent="0.2">
      <c r="A9724" s="10"/>
    </row>
    <row r="9725" spans="1:1" ht="27.75" customHeight="1" x14ac:dyDescent="0.2">
      <c r="A9725" s="10"/>
    </row>
    <row r="9726" spans="1:1" ht="27.75" customHeight="1" x14ac:dyDescent="0.2">
      <c r="A9726" s="10"/>
    </row>
    <row r="9727" spans="1:1" ht="27.75" customHeight="1" x14ac:dyDescent="0.2">
      <c r="A9727" s="10"/>
    </row>
    <row r="9728" spans="1:1" ht="27.75" customHeight="1" x14ac:dyDescent="0.2">
      <c r="A9728" s="10"/>
    </row>
    <row r="9729" spans="1:1" ht="27.75" customHeight="1" x14ac:dyDescent="0.2">
      <c r="A9729" s="10"/>
    </row>
    <row r="9730" spans="1:1" ht="27.75" customHeight="1" x14ac:dyDescent="0.2">
      <c r="A9730" s="10"/>
    </row>
    <row r="9731" spans="1:1" ht="27.75" customHeight="1" x14ac:dyDescent="0.2">
      <c r="A9731" s="10"/>
    </row>
    <row r="9732" spans="1:1" ht="27.75" customHeight="1" x14ac:dyDescent="0.2">
      <c r="A9732" s="10"/>
    </row>
    <row r="9733" spans="1:1" ht="27.75" customHeight="1" x14ac:dyDescent="0.2">
      <c r="A9733" s="10"/>
    </row>
    <row r="9734" spans="1:1" ht="27.75" customHeight="1" x14ac:dyDescent="0.2">
      <c r="A9734" s="10"/>
    </row>
    <row r="9735" spans="1:1" ht="27.75" customHeight="1" x14ac:dyDescent="0.2">
      <c r="A9735" s="10"/>
    </row>
    <row r="9736" spans="1:1" ht="27.75" customHeight="1" x14ac:dyDescent="0.2">
      <c r="A9736" s="10"/>
    </row>
    <row r="9737" spans="1:1" ht="27.75" customHeight="1" x14ac:dyDescent="0.2">
      <c r="A9737" s="10"/>
    </row>
    <row r="9738" spans="1:1" ht="27.75" customHeight="1" x14ac:dyDescent="0.2">
      <c r="A9738" s="10"/>
    </row>
    <row r="9739" spans="1:1" ht="27.75" customHeight="1" x14ac:dyDescent="0.2">
      <c r="A9739" s="10"/>
    </row>
    <row r="9740" spans="1:1" ht="27.75" customHeight="1" x14ac:dyDescent="0.2">
      <c r="A9740" s="10"/>
    </row>
    <row r="9741" spans="1:1" ht="27.75" customHeight="1" x14ac:dyDescent="0.2">
      <c r="A9741" s="10"/>
    </row>
    <row r="9742" spans="1:1" ht="27.75" customHeight="1" x14ac:dyDescent="0.2">
      <c r="A9742" s="10"/>
    </row>
    <row r="9743" spans="1:1" ht="27.75" customHeight="1" x14ac:dyDescent="0.2">
      <c r="A9743" s="10"/>
    </row>
    <row r="9744" spans="1:1" ht="27.75" customHeight="1" x14ac:dyDescent="0.2">
      <c r="A9744" s="10"/>
    </row>
    <row r="9745" spans="1:1" ht="27.75" customHeight="1" x14ac:dyDescent="0.2">
      <c r="A9745" s="10"/>
    </row>
    <row r="9746" spans="1:1" ht="27.75" customHeight="1" x14ac:dyDescent="0.2">
      <c r="A9746" s="10"/>
    </row>
    <row r="9747" spans="1:1" ht="27.75" customHeight="1" x14ac:dyDescent="0.2">
      <c r="A9747" s="10"/>
    </row>
    <row r="9748" spans="1:1" ht="27.75" customHeight="1" x14ac:dyDescent="0.2">
      <c r="A9748" s="10"/>
    </row>
    <row r="9749" spans="1:1" ht="27.75" customHeight="1" x14ac:dyDescent="0.2">
      <c r="A9749" s="10"/>
    </row>
    <row r="9750" spans="1:1" ht="27.75" customHeight="1" x14ac:dyDescent="0.2">
      <c r="A9750" s="10"/>
    </row>
    <row r="9751" spans="1:1" ht="27.75" customHeight="1" x14ac:dyDescent="0.2">
      <c r="A9751" s="10"/>
    </row>
    <row r="9752" spans="1:1" ht="27.75" customHeight="1" x14ac:dyDescent="0.2">
      <c r="A9752" s="10"/>
    </row>
    <row r="9753" spans="1:1" ht="27.75" customHeight="1" x14ac:dyDescent="0.2">
      <c r="A9753" s="10"/>
    </row>
    <row r="9754" spans="1:1" ht="27.75" customHeight="1" x14ac:dyDescent="0.2">
      <c r="A9754" s="10"/>
    </row>
    <row r="9755" spans="1:1" ht="27.75" customHeight="1" x14ac:dyDescent="0.2">
      <c r="A9755" s="10"/>
    </row>
    <row r="9756" spans="1:1" ht="27.75" customHeight="1" x14ac:dyDescent="0.2">
      <c r="A9756" s="10"/>
    </row>
    <row r="9757" spans="1:1" ht="27.75" customHeight="1" x14ac:dyDescent="0.2">
      <c r="A9757" s="10"/>
    </row>
    <row r="9758" spans="1:1" ht="27.75" customHeight="1" x14ac:dyDescent="0.2">
      <c r="A9758" s="10"/>
    </row>
    <row r="9759" spans="1:1" ht="27.75" customHeight="1" x14ac:dyDescent="0.2">
      <c r="A9759" s="10"/>
    </row>
    <row r="9760" spans="1:1" ht="27.75" customHeight="1" x14ac:dyDescent="0.2">
      <c r="A9760" s="10"/>
    </row>
    <row r="9761" spans="1:1" ht="27.75" customHeight="1" x14ac:dyDescent="0.2">
      <c r="A9761" s="10"/>
    </row>
    <row r="9762" spans="1:1" ht="27.75" customHeight="1" x14ac:dyDescent="0.2">
      <c r="A9762" s="10"/>
    </row>
    <row r="9763" spans="1:1" ht="27.75" customHeight="1" x14ac:dyDescent="0.2">
      <c r="A9763" s="10"/>
    </row>
    <row r="9764" spans="1:1" ht="27.75" customHeight="1" x14ac:dyDescent="0.2">
      <c r="A9764" s="10"/>
    </row>
    <row r="9765" spans="1:1" ht="27.75" customHeight="1" x14ac:dyDescent="0.2">
      <c r="A9765" s="10"/>
    </row>
    <row r="9766" spans="1:1" ht="27.75" customHeight="1" x14ac:dyDescent="0.2">
      <c r="A9766" s="10"/>
    </row>
    <row r="9767" spans="1:1" ht="27.75" customHeight="1" x14ac:dyDescent="0.2">
      <c r="A9767" s="10"/>
    </row>
    <row r="9768" spans="1:1" ht="27.75" customHeight="1" x14ac:dyDescent="0.2">
      <c r="A9768" s="10"/>
    </row>
    <row r="9769" spans="1:1" ht="27.75" customHeight="1" x14ac:dyDescent="0.2">
      <c r="A9769" s="10"/>
    </row>
    <row r="9770" spans="1:1" ht="27.75" customHeight="1" x14ac:dyDescent="0.2">
      <c r="A9770" s="10"/>
    </row>
    <row r="9771" spans="1:1" ht="27.75" customHeight="1" x14ac:dyDescent="0.2">
      <c r="A9771" s="10"/>
    </row>
    <row r="9772" spans="1:1" ht="27.75" customHeight="1" x14ac:dyDescent="0.2">
      <c r="A9772" s="10"/>
    </row>
    <row r="9773" spans="1:1" ht="27.75" customHeight="1" x14ac:dyDescent="0.2">
      <c r="A9773" s="10"/>
    </row>
    <row r="9774" spans="1:1" ht="27.75" customHeight="1" x14ac:dyDescent="0.2">
      <c r="A9774" s="10"/>
    </row>
    <row r="9775" spans="1:1" ht="27.75" customHeight="1" x14ac:dyDescent="0.2">
      <c r="A9775" s="10"/>
    </row>
    <row r="9776" spans="1:1" ht="27.75" customHeight="1" x14ac:dyDescent="0.2">
      <c r="A9776" s="10"/>
    </row>
    <row r="9777" spans="1:1" ht="27.75" customHeight="1" x14ac:dyDescent="0.2">
      <c r="A9777" s="10"/>
    </row>
    <row r="9778" spans="1:1" ht="27.75" customHeight="1" x14ac:dyDescent="0.2">
      <c r="A9778" s="10"/>
    </row>
    <row r="9779" spans="1:1" ht="27.75" customHeight="1" x14ac:dyDescent="0.2">
      <c r="A9779" s="10"/>
    </row>
    <row r="9780" spans="1:1" ht="27.75" customHeight="1" x14ac:dyDescent="0.2">
      <c r="A9780" s="10"/>
    </row>
    <row r="9781" spans="1:1" ht="27.75" customHeight="1" x14ac:dyDescent="0.2">
      <c r="A9781" s="10"/>
    </row>
    <row r="9782" spans="1:1" ht="27.75" customHeight="1" x14ac:dyDescent="0.2">
      <c r="A9782" s="10"/>
    </row>
    <row r="9783" spans="1:1" ht="27.75" customHeight="1" x14ac:dyDescent="0.2">
      <c r="A9783" s="10"/>
    </row>
    <row r="9784" spans="1:1" ht="27.75" customHeight="1" x14ac:dyDescent="0.2">
      <c r="A9784" s="10"/>
    </row>
    <row r="9785" spans="1:1" ht="27.75" customHeight="1" x14ac:dyDescent="0.2">
      <c r="A9785" s="10"/>
    </row>
    <row r="9786" spans="1:1" ht="27.75" customHeight="1" x14ac:dyDescent="0.2">
      <c r="A9786" s="10"/>
    </row>
    <row r="9787" spans="1:1" ht="27.75" customHeight="1" x14ac:dyDescent="0.2">
      <c r="A9787" s="10"/>
    </row>
    <row r="9788" spans="1:1" ht="27.75" customHeight="1" x14ac:dyDescent="0.2">
      <c r="A9788" s="10"/>
    </row>
    <row r="9789" spans="1:1" ht="27.75" customHeight="1" x14ac:dyDescent="0.2">
      <c r="A9789" s="10"/>
    </row>
    <row r="9790" spans="1:1" ht="27.75" customHeight="1" x14ac:dyDescent="0.2">
      <c r="A9790" s="10"/>
    </row>
    <row r="9791" spans="1:1" ht="27.75" customHeight="1" x14ac:dyDescent="0.2">
      <c r="A9791" s="10"/>
    </row>
    <row r="9792" spans="1:1" ht="27.75" customHeight="1" x14ac:dyDescent="0.2">
      <c r="A9792" s="10"/>
    </row>
    <row r="9793" spans="1:1" ht="27.75" customHeight="1" x14ac:dyDescent="0.2">
      <c r="A9793" s="10"/>
    </row>
    <row r="9794" spans="1:1" ht="27.75" customHeight="1" x14ac:dyDescent="0.2">
      <c r="A9794" s="10"/>
    </row>
    <row r="9795" spans="1:1" ht="27.75" customHeight="1" x14ac:dyDescent="0.2">
      <c r="A9795" s="10"/>
    </row>
    <row r="9796" spans="1:1" ht="27.75" customHeight="1" x14ac:dyDescent="0.2">
      <c r="A9796" s="10"/>
    </row>
    <row r="9797" spans="1:1" ht="27.75" customHeight="1" x14ac:dyDescent="0.2">
      <c r="A9797" s="10"/>
    </row>
    <row r="9798" spans="1:1" ht="27.75" customHeight="1" x14ac:dyDescent="0.2">
      <c r="A9798" s="10"/>
    </row>
    <row r="9799" spans="1:1" ht="27.75" customHeight="1" x14ac:dyDescent="0.2">
      <c r="A9799" s="10"/>
    </row>
    <row r="9800" spans="1:1" ht="27.75" customHeight="1" x14ac:dyDescent="0.2">
      <c r="A9800" s="10"/>
    </row>
    <row r="9801" spans="1:1" ht="27.75" customHeight="1" x14ac:dyDescent="0.2">
      <c r="A9801" s="10"/>
    </row>
    <row r="9802" spans="1:1" ht="27.75" customHeight="1" x14ac:dyDescent="0.2">
      <c r="A9802" s="10"/>
    </row>
    <row r="9803" spans="1:1" ht="27.75" customHeight="1" x14ac:dyDescent="0.2">
      <c r="A9803" s="10"/>
    </row>
    <row r="9804" spans="1:1" ht="27.75" customHeight="1" x14ac:dyDescent="0.2">
      <c r="A9804" s="10"/>
    </row>
    <row r="9805" spans="1:1" ht="27.75" customHeight="1" x14ac:dyDescent="0.2">
      <c r="A9805" s="10"/>
    </row>
    <row r="9806" spans="1:1" ht="27.75" customHeight="1" x14ac:dyDescent="0.2">
      <c r="A9806" s="10"/>
    </row>
    <row r="9807" spans="1:1" ht="27.75" customHeight="1" x14ac:dyDescent="0.2">
      <c r="A9807" s="10"/>
    </row>
    <row r="9808" spans="1:1" ht="27.75" customHeight="1" x14ac:dyDescent="0.2">
      <c r="A9808" s="10"/>
    </row>
    <row r="9809" spans="1:1" ht="27.75" customHeight="1" x14ac:dyDescent="0.2">
      <c r="A9809" s="10"/>
    </row>
    <row r="9810" spans="1:1" ht="27.75" customHeight="1" x14ac:dyDescent="0.2">
      <c r="A9810" s="10"/>
    </row>
    <row r="9811" spans="1:1" ht="27.75" customHeight="1" x14ac:dyDescent="0.2">
      <c r="A9811" s="10"/>
    </row>
    <row r="9812" spans="1:1" ht="27.75" customHeight="1" x14ac:dyDescent="0.2">
      <c r="A9812" s="10"/>
    </row>
    <row r="9813" spans="1:1" ht="27.75" customHeight="1" x14ac:dyDescent="0.2">
      <c r="A9813" s="10"/>
    </row>
    <row r="9814" spans="1:1" ht="27.75" customHeight="1" x14ac:dyDescent="0.2">
      <c r="A9814" s="10"/>
    </row>
    <row r="9815" spans="1:1" ht="27.75" customHeight="1" x14ac:dyDescent="0.2">
      <c r="A9815" s="10"/>
    </row>
    <row r="9816" spans="1:1" ht="27.75" customHeight="1" x14ac:dyDescent="0.2">
      <c r="A9816" s="10"/>
    </row>
    <row r="9817" spans="1:1" ht="27.75" customHeight="1" x14ac:dyDescent="0.2">
      <c r="A9817" s="10"/>
    </row>
    <row r="9818" spans="1:1" ht="27.75" customHeight="1" x14ac:dyDescent="0.2">
      <c r="A9818" s="10"/>
    </row>
    <row r="9819" spans="1:1" ht="27.75" customHeight="1" x14ac:dyDescent="0.2">
      <c r="A9819" s="10"/>
    </row>
    <row r="9820" spans="1:1" ht="27.75" customHeight="1" x14ac:dyDescent="0.2">
      <c r="A9820" s="10"/>
    </row>
    <row r="9821" spans="1:1" ht="27.75" customHeight="1" x14ac:dyDescent="0.2">
      <c r="A9821" s="10"/>
    </row>
    <row r="9822" spans="1:1" ht="27.75" customHeight="1" x14ac:dyDescent="0.2">
      <c r="A9822" s="10"/>
    </row>
    <row r="9823" spans="1:1" ht="27.75" customHeight="1" x14ac:dyDescent="0.2">
      <c r="A9823" s="10"/>
    </row>
    <row r="9824" spans="1:1" ht="27.75" customHeight="1" x14ac:dyDescent="0.2">
      <c r="A9824" s="10"/>
    </row>
    <row r="9825" spans="1:1" ht="27.75" customHeight="1" x14ac:dyDescent="0.2">
      <c r="A9825" s="10"/>
    </row>
    <row r="9826" spans="1:1" ht="27.75" customHeight="1" x14ac:dyDescent="0.2">
      <c r="A9826" s="10"/>
    </row>
    <row r="9827" spans="1:1" ht="27.75" customHeight="1" x14ac:dyDescent="0.2">
      <c r="A9827" s="10"/>
    </row>
    <row r="9828" spans="1:1" ht="27.75" customHeight="1" x14ac:dyDescent="0.2">
      <c r="A9828" s="10"/>
    </row>
    <row r="9829" spans="1:1" ht="27.75" customHeight="1" x14ac:dyDescent="0.2">
      <c r="A9829" s="10"/>
    </row>
    <row r="9830" spans="1:1" ht="27.75" customHeight="1" x14ac:dyDescent="0.2">
      <c r="A9830" s="10"/>
    </row>
    <row r="9831" spans="1:1" ht="27.75" customHeight="1" x14ac:dyDescent="0.2">
      <c r="A9831" s="10"/>
    </row>
    <row r="9832" spans="1:1" ht="27.75" customHeight="1" x14ac:dyDescent="0.2">
      <c r="A9832" s="10"/>
    </row>
    <row r="9833" spans="1:1" ht="27.75" customHeight="1" x14ac:dyDescent="0.2">
      <c r="A9833" s="10"/>
    </row>
    <row r="9834" spans="1:1" ht="27.75" customHeight="1" x14ac:dyDescent="0.2">
      <c r="A9834" s="10"/>
    </row>
    <row r="9835" spans="1:1" ht="27.75" customHeight="1" x14ac:dyDescent="0.2">
      <c r="A9835" s="10"/>
    </row>
    <row r="9836" spans="1:1" ht="27.75" customHeight="1" x14ac:dyDescent="0.2">
      <c r="A9836" s="10"/>
    </row>
    <row r="9837" spans="1:1" ht="27.75" customHeight="1" x14ac:dyDescent="0.2">
      <c r="A9837" s="10"/>
    </row>
    <row r="9838" spans="1:1" ht="27.75" customHeight="1" x14ac:dyDescent="0.2">
      <c r="A9838" s="10"/>
    </row>
    <row r="9839" spans="1:1" ht="27.75" customHeight="1" x14ac:dyDescent="0.2">
      <c r="A9839" s="10"/>
    </row>
    <row r="9840" spans="1:1" ht="27.75" customHeight="1" x14ac:dyDescent="0.2">
      <c r="A9840" s="10"/>
    </row>
    <row r="9841" spans="1:1" ht="27.75" customHeight="1" x14ac:dyDescent="0.2">
      <c r="A9841" s="10"/>
    </row>
    <row r="9842" spans="1:1" ht="27.75" customHeight="1" x14ac:dyDescent="0.2">
      <c r="A9842" s="10"/>
    </row>
    <row r="9843" spans="1:1" ht="27.75" customHeight="1" x14ac:dyDescent="0.2">
      <c r="A9843" s="10"/>
    </row>
    <row r="9844" spans="1:1" ht="27.75" customHeight="1" x14ac:dyDescent="0.2">
      <c r="A9844" s="10"/>
    </row>
    <row r="9845" spans="1:1" ht="27.75" customHeight="1" x14ac:dyDescent="0.2">
      <c r="A9845" s="10"/>
    </row>
    <row r="9846" spans="1:1" ht="27.75" customHeight="1" x14ac:dyDescent="0.2">
      <c r="A9846" s="10"/>
    </row>
    <row r="9847" spans="1:1" ht="27.75" customHeight="1" x14ac:dyDescent="0.2">
      <c r="A9847" s="10"/>
    </row>
    <row r="9848" spans="1:1" ht="27.75" customHeight="1" x14ac:dyDescent="0.2">
      <c r="A9848" s="10"/>
    </row>
    <row r="9849" spans="1:1" ht="27.75" customHeight="1" x14ac:dyDescent="0.2">
      <c r="A9849" s="10"/>
    </row>
    <row r="9850" spans="1:1" ht="27.75" customHeight="1" x14ac:dyDescent="0.2">
      <c r="A9850" s="10"/>
    </row>
    <row r="9851" spans="1:1" ht="27.75" customHeight="1" x14ac:dyDescent="0.2">
      <c r="A9851" s="10"/>
    </row>
    <row r="9852" spans="1:1" ht="27.75" customHeight="1" x14ac:dyDescent="0.2">
      <c r="A9852" s="10"/>
    </row>
    <row r="9853" spans="1:1" ht="27.75" customHeight="1" x14ac:dyDescent="0.2">
      <c r="A9853" s="10"/>
    </row>
    <row r="9854" spans="1:1" ht="27.75" customHeight="1" x14ac:dyDescent="0.2">
      <c r="A9854" s="10"/>
    </row>
    <row r="9855" spans="1:1" ht="27.75" customHeight="1" x14ac:dyDescent="0.2">
      <c r="A9855" s="10"/>
    </row>
    <row r="9856" spans="1:1" ht="27.75" customHeight="1" x14ac:dyDescent="0.2">
      <c r="A9856" s="10"/>
    </row>
    <row r="9857" spans="1:1" ht="27.75" customHeight="1" x14ac:dyDescent="0.2">
      <c r="A9857" s="10"/>
    </row>
    <row r="9858" spans="1:1" ht="27.75" customHeight="1" x14ac:dyDescent="0.2">
      <c r="A9858" s="10"/>
    </row>
    <row r="9859" spans="1:1" ht="27.75" customHeight="1" x14ac:dyDescent="0.2">
      <c r="A9859" s="10"/>
    </row>
    <row r="9860" spans="1:1" ht="27.75" customHeight="1" x14ac:dyDescent="0.2">
      <c r="A9860" s="10"/>
    </row>
    <row r="9861" spans="1:1" ht="27.75" customHeight="1" x14ac:dyDescent="0.2">
      <c r="A9861" s="10"/>
    </row>
    <row r="9862" spans="1:1" ht="27.75" customHeight="1" x14ac:dyDescent="0.2">
      <c r="A9862" s="10"/>
    </row>
    <row r="9863" spans="1:1" ht="27.75" customHeight="1" x14ac:dyDescent="0.2">
      <c r="A9863" s="10"/>
    </row>
    <row r="9864" spans="1:1" ht="27.75" customHeight="1" x14ac:dyDescent="0.2">
      <c r="A9864" s="10"/>
    </row>
    <row r="9865" spans="1:1" ht="27.75" customHeight="1" x14ac:dyDescent="0.2">
      <c r="A9865" s="10"/>
    </row>
    <row r="9866" spans="1:1" ht="27.75" customHeight="1" x14ac:dyDescent="0.2">
      <c r="A9866" s="10"/>
    </row>
    <row r="9867" spans="1:1" ht="27.75" customHeight="1" x14ac:dyDescent="0.2">
      <c r="A9867" s="10"/>
    </row>
    <row r="9868" spans="1:1" ht="27.75" customHeight="1" x14ac:dyDescent="0.2">
      <c r="A9868" s="10"/>
    </row>
    <row r="9869" spans="1:1" ht="27.75" customHeight="1" x14ac:dyDescent="0.2">
      <c r="A9869" s="10"/>
    </row>
    <row r="9870" spans="1:1" ht="27.75" customHeight="1" x14ac:dyDescent="0.2">
      <c r="A9870" s="10"/>
    </row>
    <row r="9871" spans="1:1" ht="27.75" customHeight="1" x14ac:dyDescent="0.2">
      <c r="A9871" s="10"/>
    </row>
    <row r="9872" spans="1:1" ht="27.75" customHeight="1" x14ac:dyDescent="0.2">
      <c r="A9872" s="10"/>
    </row>
    <row r="9873" spans="1:1" ht="27.75" customHeight="1" x14ac:dyDescent="0.2">
      <c r="A9873" s="10"/>
    </row>
    <row r="9874" spans="1:1" ht="27.75" customHeight="1" x14ac:dyDescent="0.2">
      <c r="A9874" s="10"/>
    </row>
    <row r="9875" spans="1:1" ht="27.75" customHeight="1" x14ac:dyDescent="0.2">
      <c r="A9875" s="10"/>
    </row>
    <row r="9876" spans="1:1" ht="27.75" customHeight="1" x14ac:dyDescent="0.2">
      <c r="A9876" s="10"/>
    </row>
    <row r="9877" spans="1:1" ht="27.75" customHeight="1" x14ac:dyDescent="0.2">
      <c r="A9877" s="10"/>
    </row>
    <row r="9878" spans="1:1" ht="27.75" customHeight="1" x14ac:dyDescent="0.2">
      <c r="A9878" s="10"/>
    </row>
    <row r="9879" spans="1:1" ht="27.75" customHeight="1" x14ac:dyDescent="0.2">
      <c r="A9879" s="10"/>
    </row>
    <row r="9880" spans="1:1" ht="27.75" customHeight="1" x14ac:dyDescent="0.2">
      <c r="A9880" s="10"/>
    </row>
    <row r="9881" spans="1:1" ht="27.75" customHeight="1" x14ac:dyDescent="0.2">
      <c r="A9881" s="10"/>
    </row>
    <row r="9882" spans="1:1" ht="27.75" customHeight="1" x14ac:dyDescent="0.2">
      <c r="A9882" s="10"/>
    </row>
    <row r="9883" spans="1:1" ht="27.75" customHeight="1" x14ac:dyDescent="0.2">
      <c r="A9883" s="10"/>
    </row>
    <row r="9884" spans="1:1" ht="27.75" customHeight="1" x14ac:dyDescent="0.2">
      <c r="A9884" s="10"/>
    </row>
    <row r="9885" spans="1:1" ht="27.75" customHeight="1" x14ac:dyDescent="0.2">
      <c r="A9885" s="10"/>
    </row>
    <row r="9886" spans="1:1" ht="27.75" customHeight="1" x14ac:dyDescent="0.2">
      <c r="A9886" s="10"/>
    </row>
    <row r="9887" spans="1:1" ht="27.75" customHeight="1" x14ac:dyDescent="0.2">
      <c r="A9887" s="10"/>
    </row>
    <row r="9888" spans="1:1" ht="27.75" customHeight="1" x14ac:dyDescent="0.2">
      <c r="A9888" s="10"/>
    </row>
    <row r="9889" spans="1:1" ht="27.75" customHeight="1" x14ac:dyDescent="0.2">
      <c r="A9889" s="10"/>
    </row>
    <row r="9890" spans="1:1" ht="27.75" customHeight="1" x14ac:dyDescent="0.2">
      <c r="A9890" s="10"/>
    </row>
    <row r="9891" spans="1:1" ht="27.75" customHeight="1" x14ac:dyDescent="0.2">
      <c r="A9891" s="10"/>
    </row>
    <row r="9892" spans="1:1" ht="27.75" customHeight="1" x14ac:dyDescent="0.2">
      <c r="A9892" s="10"/>
    </row>
    <row r="9893" spans="1:1" ht="27.75" customHeight="1" x14ac:dyDescent="0.2">
      <c r="A9893" s="10"/>
    </row>
    <row r="9894" spans="1:1" ht="27.75" customHeight="1" x14ac:dyDescent="0.2">
      <c r="A9894" s="10"/>
    </row>
    <row r="9895" spans="1:1" ht="27.75" customHeight="1" x14ac:dyDescent="0.2">
      <c r="A9895" s="10"/>
    </row>
    <row r="9896" spans="1:1" ht="27.75" customHeight="1" x14ac:dyDescent="0.2">
      <c r="A9896" s="10"/>
    </row>
    <row r="9897" spans="1:1" ht="27.75" customHeight="1" x14ac:dyDescent="0.2">
      <c r="A9897" s="10"/>
    </row>
    <row r="9898" spans="1:1" ht="27.75" customHeight="1" x14ac:dyDescent="0.2">
      <c r="A9898" s="10"/>
    </row>
    <row r="9899" spans="1:1" ht="27.75" customHeight="1" x14ac:dyDescent="0.2">
      <c r="A9899" s="10"/>
    </row>
    <row r="9900" spans="1:1" ht="27.75" customHeight="1" x14ac:dyDescent="0.2">
      <c r="A9900" s="10"/>
    </row>
    <row r="9901" spans="1:1" ht="27.75" customHeight="1" x14ac:dyDescent="0.2">
      <c r="A9901" s="10"/>
    </row>
    <row r="9902" spans="1:1" ht="27.75" customHeight="1" x14ac:dyDescent="0.2">
      <c r="A9902" s="10"/>
    </row>
    <row r="9903" spans="1:1" ht="27.75" customHeight="1" x14ac:dyDescent="0.2">
      <c r="A9903" s="10"/>
    </row>
    <row r="9904" spans="1:1" ht="27.75" customHeight="1" x14ac:dyDescent="0.2">
      <c r="A9904" s="10"/>
    </row>
    <row r="9905" spans="1:1" ht="27.75" customHeight="1" x14ac:dyDescent="0.2">
      <c r="A9905" s="10"/>
    </row>
    <row r="9906" spans="1:1" ht="27.75" customHeight="1" x14ac:dyDescent="0.2">
      <c r="A9906" s="10"/>
    </row>
    <row r="9907" spans="1:1" ht="27.75" customHeight="1" x14ac:dyDescent="0.2">
      <c r="A9907" s="10"/>
    </row>
    <row r="9908" spans="1:1" ht="27.75" customHeight="1" x14ac:dyDescent="0.2">
      <c r="A9908" s="10"/>
    </row>
    <row r="9909" spans="1:1" ht="27.75" customHeight="1" x14ac:dyDescent="0.2">
      <c r="A9909" s="10"/>
    </row>
    <row r="9910" spans="1:1" ht="27.75" customHeight="1" x14ac:dyDescent="0.2">
      <c r="A9910" s="10"/>
    </row>
    <row r="9911" spans="1:1" ht="27.75" customHeight="1" x14ac:dyDescent="0.2">
      <c r="A9911" s="10"/>
    </row>
    <row r="9912" spans="1:1" ht="27.75" customHeight="1" x14ac:dyDescent="0.2">
      <c r="A9912" s="10"/>
    </row>
    <row r="9913" spans="1:1" ht="27.75" customHeight="1" x14ac:dyDescent="0.2">
      <c r="A9913" s="10"/>
    </row>
    <row r="9914" spans="1:1" ht="27.75" customHeight="1" x14ac:dyDescent="0.2">
      <c r="A9914" s="10"/>
    </row>
    <row r="9915" spans="1:1" ht="27.75" customHeight="1" x14ac:dyDescent="0.2">
      <c r="A9915" s="10"/>
    </row>
    <row r="9916" spans="1:1" ht="27.75" customHeight="1" x14ac:dyDescent="0.2">
      <c r="A9916" s="10"/>
    </row>
    <row r="9917" spans="1:1" ht="27.75" customHeight="1" x14ac:dyDescent="0.2">
      <c r="A9917" s="10"/>
    </row>
    <row r="9918" spans="1:1" ht="27.75" customHeight="1" x14ac:dyDescent="0.2">
      <c r="A9918" s="10"/>
    </row>
    <row r="9919" spans="1:1" ht="27.75" customHeight="1" x14ac:dyDescent="0.2">
      <c r="A9919" s="10"/>
    </row>
    <row r="9920" spans="1:1" ht="27.75" customHeight="1" x14ac:dyDescent="0.2">
      <c r="A9920" s="10"/>
    </row>
    <row r="9921" spans="1:1" ht="27.75" customHeight="1" x14ac:dyDescent="0.2">
      <c r="A9921" s="10"/>
    </row>
    <row r="9922" spans="1:1" ht="27.75" customHeight="1" x14ac:dyDescent="0.2">
      <c r="A9922" s="10"/>
    </row>
    <row r="9923" spans="1:1" ht="27.75" customHeight="1" x14ac:dyDescent="0.2">
      <c r="A9923" s="10"/>
    </row>
    <row r="9924" spans="1:1" ht="27.75" customHeight="1" x14ac:dyDescent="0.2">
      <c r="A9924" s="10"/>
    </row>
    <row r="9925" spans="1:1" ht="27.75" customHeight="1" x14ac:dyDescent="0.2">
      <c r="A9925" s="10"/>
    </row>
    <row r="9926" spans="1:1" ht="27.75" customHeight="1" x14ac:dyDescent="0.2">
      <c r="A9926" s="10"/>
    </row>
    <row r="9927" spans="1:1" ht="27.75" customHeight="1" x14ac:dyDescent="0.2">
      <c r="A9927" s="10"/>
    </row>
    <row r="9928" spans="1:1" ht="27.75" customHeight="1" x14ac:dyDescent="0.2">
      <c r="A9928" s="10"/>
    </row>
    <row r="9929" spans="1:1" ht="27.75" customHeight="1" x14ac:dyDescent="0.2">
      <c r="A9929" s="10"/>
    </row>
    <row r="9930" spans="1:1" ht="27.75" customHeight="1" x14ac:dyDescent="0.2">
      <c r="A9930" s="10"/>
    </row>
    <row r="9931" spans="1:1" ht="27.75" customHeight="1" x14ac:dyDescent="0.2">
      <c r="A9931" s="10"/>
    </row>
    <row r="9932" spans="1:1" ht="27.75" customHeight="1" x14ac:dyDescent="0.2">
      <c r="A9932" s="10"/>
    </row>
    <row r="9933" spans="1:1" ht="27.75" customHeight="1" x14ac:dyDescent="0.2">
      <c r="A9933" s="10"/>
    </row>
    <row r="9934" spans="1:1" ht="27.75" customHeight="1" x14ac:dyDescent="0.2">
      <c r="A9934" s="10"/>
    </row>
    <row r="9935" spans="1:1" ht="27.75" customHeight="1" x14ac:dyDescent="0.2">
      <c r="A9935" s="10"/>
    </row>
    <row r="9936" spans="1:1" ht="27.75" customHeight="1" x14ac:dyDescent="0.2">
      <c r="A9936" s="10"/>
    </row>
    <row r="9937" spans="1:1" ht="27.75" customHeight="1" x14ac:dyDescent="0.2">
      <c r="A9937" s="10"/>
    </row>
    <row r="9938" spans="1:1" ht="27.75" customHeight="1" x14ac:dyDescent="0.2">
      <c r="A9938" s="10"/>
    </row>
    <row r="9939" spans="1:1" ht="27.75" customHeight="1" x14ac:dyDescent="0.2">
      <c r="A9939" s="10"/>
    </row>
    <row r="9940" spans="1:1" ht="27.75" customHeight="1" x14ac:dyDescent="0.2">
      <c r="A9940" s="10"/>
    </row>
    <row r="9941" spans="1:1" ht="27.75" customHeight="1" x14ac:dyDescent="0.2">
      <c r="A9941" s="10"/>
    </row>
    <row r="9942" spans="1:1" ht="27.75" customHeight="1" x14ac:dyDescent="0.2">
      <c r="A9942" s="10"/>
    </row>
    <row r="9943" spans="1:1" ht="27.75" customHeight="1" x14ac:dyDescent="0.2">
      <c r="A9943" s="10"/>
    </row>
    <row r="9944" spans="1:1" ht="27.75" customHeight="1" x14ac:dyDescent="0.2">
      <c r="A9944" s="10"/>
    </row>
    <row r="9945" spans="1:1" ht="27.75" customHeight="1" x14ac:dyDescent="0.2">
      <c r="A9945" s="10"/>
    </row>
    <row r="9946" spans="1:1" ht="27.75" customHeight="1" x14ac:dyDescent="0.2">
      <c r="A9946" s="10"/>
    </row>
    <row r="9947" spans="1:1" ht="27.75" customHeight="1" x14ac:dyDescent="0.2">
      <c r="A9947" s="10"/>
    </row>
    <row r="9948" spans="1:1" ht="27.75" customHeight="1" x14ac:dyDescent="0.2">
      <c r="A9948" s="10"/>
    </row>
    <row r="9949" spans="1:1" ht="27.75" customHeight="1" x14ac:dyDescent="0.2">
      <c r="A9949" s="10"/>
    </row>
    <row r="9950" spans="1:1" ht="27.75" customHeight="1" x14ac:dyDescent="0.2">
      <c r="A9950" s="10"/>
    </row>
    <row r="9951" spans="1:1" ht="27.75" customHeight="1" x14ac:dyDescent="0.2">
      <c r="A9951" s="10"/>
    </row>
    <row r="9952" spans="1:1" ht="27.75" customHeight="1" x14ac:dyDescent="0.2">
      <c r="A9952" s="10"/>
    </row>
    <row r="9953" spans="1:1" ht="27.75" customHeight="1" x14ac:dyDescent="0.2">
      <c r="A9953" s="10"/>
    </row>
    <row r="9954" spans="1:1" ht="27.75" customHeight="1" x14ac:dyDescent="0.2">
      <c r="A9954" s="10"/>
    </row>
    <row r="9955" spans="1:1" ht="27.75" customHeight="1" x14ac:dyDescent="0.2">
      <c r="A9955" s="10"/>
    </row>
    <row r="9956" spans="1:1" ht="27.75" customHeight="1" x14ac:dyDescent="0.2">
      <c r="A9956" s="10"/>
    </row>
    <row r="9957" spans="1:1" ht="27.75" customHeight="1" x14ac:dyDescent="0.2">
      <c r="A9957" s="10"/>
    </row>
    <row r="9958" spans="1:1" ht="27.75" customHeight="1" x14ac:dyDescent="0.2">
      <c r="A9958" s="10"/>
    </row>
    <row r="9959" spans="1:1" ht="27.75" customHeight="1" x14ac:dyDescent="0.2">
      <c r="A9959" s="10"/>
    </row>
    <row r="9960" spans="1:1" ht="27.75" customHeight="1" x14ac:dyDescent="0.2">
      <c r="A9960" s="10"/>
    </row>
    <row r="9961" spans="1:1" ht="27.75" customHeight="1" x14ac:dyDescent="0.2">
      <c r="A9961" s="10"/>
    </row>
    <row r="9962" spans="1:1" ht="27.75" customHeight="1" x14ac:dyDescent="0.2">
      <c r="A9962" s="10"/>
    </row>
    <row r="9963" spans="1:1" ht="27.75" customHeight="1" x14ac:dyDescent="0.2">
      <c r="A9963" s="10"/>
    </row>
    <row r="9964" spans="1:1" ht="27.75" customHeight="1" x14ac:dyDescent="0.2">
      <c r="A9964" s="10"/>
    </row>
    <row r="9965" spans="1:1" ht="27.75" customHeight="1" x14ac:dyDescent="0.2">
      <c r="A9965" s="10"/>
    </row>
    <row r="9966" spans="1:1" ht="27.75" customHeight="1" x14ac:dyDescent="0.2">
      <c r="A9966" s="10"/>
    </row>
    <row r="9967" spans="1:1" ht="27.75" customHeight="1" x14ac:dyDescent="0.2">
      <c r="A9967" s="10"/>
    </row>
    <row r="9968" spans="1:1" ht="27.75" customHeight="1" x14ac:dyDescent="0.2">
      <c r="A9968" s="10"/>
    </row>
    <row r="9969" spans="1:1" ht="27.75" customHeight="1" x14ac:dyDescent="0.2">
      <c r="A9969" s="10"/>
    </row>
    <row r="9970" spans="1:1" ht="27.75" customHeight="1" x14ac:dyDescent="0.2">
      <c r="A9970" s="10"/>
    </row>
    <row r="9971" spans="1:1" ht="27.75" customHeight="1" x14ac:dyDescent="0.2">
      <c r="A9971" s="10"/>
    </row>
    <row r="9972" spans="1:1" ht="27.75" customHeight="1" x14ac:dyDescent="0.2">
      <c r="A9972" s="10"/>
    </row>
    <row r="9973" spans="1:1" ht="27.75" customHeight="1" x14ac:dyDescent="0.2">
      <c r="A9973" s="10"/>
    </row>
    <row r="9974" spans="1:1" ht="27.75" customHeight="1" x14ac:dyDescent="0.2">
      <c r="A9974" s="10"/>
    </row>
    <row r="9975" spans="1:1" ht="27.75" customHeight="1" x14ac:dyDescent="0.2">
      <c r="A9975" s="10"/>
    </row>
    <row r="9976" spans="1:1" ht="27.75" customHeight="1" x14ac:dyDescent="0.2">
      <c r="A9976" s="10"/>
    </row>
    <row r="9977" spans="1:1" ht="27.75" customHeight="1" x14ac:dyDescent="0.2">
      <c r="A9977" s="10"/>
    </row>
    <row r="9978" spans="1:1" ht="27.75" customHeight="1" x14ac:dyDescent="0.2">
      <c r="A9978" s="10"/>
    </row>
    <row r="9979" spans="1:1" ht="27.75" customHeight="1" x14ac:dyDescent="0.2">
      <c r="A9979" s="10"/>
    </row>
    <row r="9980" spans="1:1" ht="27.75" customHeight="1" x14ac:dyDescent="0.2">
      <c r="A9980" s="10"/>
    </row>
    <row r="9981" spans="1:1" ht="27.75" customHeight="1" x14ac:dyDescent="0.2">
      <c r="A9981" s="10"/>
    </row>
    <row r="9982" spans="1:1" ht="27.75" customHeight="1" x14ac:dyDescent="0.2">
      <c r="A9982" s="10"/>
    </row>
    <row r="9983" spans="1:1" ht="27.75" customHeight="1" x14ac:dyDescent="0.2">
      <c r="A9983" s="10"/>
    </row>
    <row r="9984" spans="1:1" ht="27.75" customHeight="1" x14ac:dyDescent="0.2">
      <c r="A9984" s="10"/>
    </row>
    <row r="9985" spans="1:1" ht="27.75" customHeight="1" x14ac:dyDescent="0.2">
      <c r="A9985" s="10"/>
    </row>
    <row r="9986" spans="1:1" ht="27.75" customHeight="1" x14ac:dyDescent="0.2">
      <c r="A9986" s="10"/>
    </row>
    <row r="9987" spans="1:1" ht="27.75" customHeight="1" x14ac:dyDescent="0.2">
      <c r="A9987" s="10"/>
    </row>
    <row r="9988" spans="1:1" ht="27.75" customHeight="1" x14ac:dyDescent="0.2">
      <c r="A9988" s="10"/>
    </row>
    <row r="9989" spans="1:1" ht="27.75" customHeight="1" x14ac:dyDescent="0.2">
      <c r="A9989" s="10"/>
    </row>
    <row r="9990" spans="1:1" ht="27.75" customHeight="1" x14ac:dyDescent="0.2">
      <c r="A9990" s="10"/>
    </row>
    <row r="9991" spans="1:1" ht="27.75" customHeight="1" x14ac:dyDescent="0.2">
      <c r="A9991" s="10"/>
    </row>
    <row r="9992" spans="1:1" ht="27.75" customHeight="1" x14ac:dyDescent="0.2">
      <c r="A9992" s="10"/>
    </row>
    <row r="9993" spans="1:1" ht="27.75" customHeight="1" x14ac:dyDescent="0.2">
      <c r="A9993" s="10"/>
    </row>
    <row r="9994" spans="1:1" ht="27.75" customHeight="1" x14ac:dyDescent="0.2">
      <c r="A9994" s="10"/>
    </row>
    <row r="9995" spans="1:1" ht="27.75" customHeight="1" x14ac:dyDescent="0.2">
      <c r="A9995" s="10"/>
    </row>
    <row r="9996" spans="1:1" ht="27.75" customHeight="1" x14ac:dyDescent="0.2">
      <c r="A9996" s="10"/>
    </row>
    <row r="9997" spans="1:1" ht="27.75" customHeight="1" x14ac:dyDescent="0.2">
      <c r="A9997" s="10"/>
    </row>
    <row r="9998" spans="1:1" ht="27.75" customHeight="1" x14ac:dyDescent="0.2">
      <c r="A9998" s="10"/>
    </row>
    <row r="9999" spans="1:1" ht="27.75" customHeight="1" x14ac:dyDescent="0.2">
      <c r="A9999" s="10"/>
    </row>
    <row r="10000" spans="1:1" ht="27.75" customHeight="1" x14ac:dyDescent="0.2">
      <c r="A10000" s="10"/>
    </row>
    <row r="10001" spans="1:1" ht="27.75" customHeight="1" x14ac:dyDescent="0.2">
      <c r="A10001" s="10"/>
    </row>
    <row r="10002" spans="1:1" ht="27.75" customHeight="1" x14ac:dyDescent="0.2">
      <c r="A10002" s="10"/>
    </row>
    <row r="10003" spans="1:1" ht="27.75" customHeight="1" x14ac:dyDescent="0.2">
      <c r="A10003" s="10"/>
    </row>
    <row r="10004" spans="1:1" ht="27.75" customHeight="1" x14ac:dyDescent="0.2">
      <c r="A10004" s="10"/>
    </row>
    <row r="10005" spans="1:1" ht="27.75" customHeight="1" x14ac:dyDescent="0.2">
      <c r="A10005" s="10"/>
    </row>
    <row r="10006" spans="1:1" ht="27.75" customHeight="1" x14ac:dyDescent="0.2">
      <c r="A10006" s="10"/>
    </row>
    <row r="10007" spans="1:1" ht="27.75" customHeight="1" x14ac:dyDescent="0.2">
      <c r="A10007" s="10"/>
    </row>
    <row r="10008" spans="1:1" ht="27.75" customHeight="1" x14ac:dyDescent="0.2">
      <c r="A10008" s="10"/>
    </row>
    <row r="10009" spans="1:1" ht="27.75" customHeight="1" x14ac:dyDescent="0.2">
      <c r="A10009" s="10"/>
    </row>
    <row r="10010" spans="1:1" ht="27.75" customHeight="1" x14ac:dyDescent="0.2">
      <c r="A10010" s="10"/>
    </row>
    <row r="10011" spans="1:1" ht="27.75" customHeight="1" x14ac:dyDescent="0.2">
      <c r="A10011" s="10"/>
    </row>
    <row r="10012" spans="1:1" ht="27.75" customHeight="1" x14ac:dyDescent="0.2">
      <c r="A10012" s="10"/>
    </row>
    <row r="10013" spans="1:1" ht="27.75" customHeight="1" x14ac:dyDescent="0.2">
      <c r="A10013" s="10"/>
    </row>
    <row r="10014" spans="1:1" ht="27.75" customHeight="1" x14ac:dyDescent="0.2">
      <c r="A10014" s="10"/>
    </row>
    <row r="10015" spans="1:1" ht="27.75" customHeight="1" x14ac:dyDescent="0.2">
      <c r="A10015" s="10"/>
    </row>
    <row r="10016" spans="1:1" ht="27.75" customHeight="1" x14ac:dyDescent="0.2">
      <c r="A10016" s="10"/>
    </row>
    <row r="10017" spans="1:1" ht="27.75" customHeight="1" x14ac:dyDescent="0.2">
      <c r="A10017" s="10"/>
    </row>
    <row r="10018" spans="1:1" ht="27.75" customHeight="1" x14ac:dyDescent="0.2">
      <c r="A10018" s="10"/>
    </row>
    <row r="10019" spans="1:1" ht="27.75" customHeight="1" x14ac:dyDescent="0.2">
      <c r="A10019" s="10"/>
    </row>
    <row r="10020" spans="1:1" ht="27.75" customHeight="1" x14ac:dyDescent="0.2">
      <c r="A10020" s="10"/>
    </row>
    <row r="10021" spans="1:1" ht="27.75" customHeight="1" x14ac:dyDescent="0.2">
      <c r="A10021" s="10"/>
    </row>
    <row r="10022" spans="1:1" ht="27.75" customHeight="1" x14ac:dyDescent="0.2">
      <c r="A10022" s="10"/>
    </row>
    <row r="10023" spans="1:1" ht="27.75" customHeight="1" x14ac:dyDescent="0.2">
      <c r="A10023" s="10"/>
    </row>
    <row r="10024" spans="1:1" ht="27.75" customHeight="1" x14ac:dyDescent="0.2">
      <c r="A10024" s="10"/>
    </row>
    <row r="10025" spans="1:1" ht="27.75" customHeight="1" x14ac:dyDescent="0.2">
      <c r="A10025" s="10"/>
    </row>
    <row r="10026" spans="1:1" ht="27.75" customHeight="1" x14ac:dyDescent="0.2">
      <c r="A10026" s="10"/>
    </row>
    <row r="10027" spans="1:1" ht="27.75" customHeight="1" x14ac:dyDescent="0.2">
      <c r="A10027" s="10"/>
    </row>
    <row r="10028" spans="1:1" ht="27.75" customHeight="1" x14ac:dyDescent="0.2">
      <c r="A10028" s="10"/>
    </row>
    <row r="10029" spans="1:1" ht="27.75" customHeight="1" x14ac:dyDescent="0.2">
      <c r="A10029" s="10"/>
    </row>
    <row r="10030" spans="1:1" ht="27.75" customHeight="1" x14ac:dyDescent="0.2">
      <c r="A10030" s="10"/>
    </row>
    <row r="10031" spans="1:1" ht="27.75" customHeight="1" x14ac:dyDescent="0.2">
      <c r="A10031" s="10"/>
    </row>
    <row r="10032" spans="1:1" ht="27.75" customHeight="1" x14ac:dyDescent="0.2">
      <c r="A10032" s="10"/>
    </row>
    <row r="10033" spans="1:1" ht="27.75" customHeight="1" x14ac:dyDescent="0.2">
      <c r="A10033" s="10"/>
    </row>
    <row r="10034" spans="1:1" ht="27.75" customHeight="1" x14ac:dyDescent="0.2">
      <c r="A10034" s="10"/>
    </row>
    <row r="10035" spans="1:1" ht="27.75" customHeight="1" x14ac:dyDescent="0.2">
      <c r="A10035" s="10"/>
    </row>
    <row r="10036" spans="1:1" ht="27.75" customHeight="1" x14ac:dyDescent="0.2">
      <c r="A10036" s="10"/>
    </row>
    <row r="10037" spans="1:1" ht="27.75" customHeight="1" x14ac:dyDescent="0.2">
      <c r="A10037" s="10"/>
    </row>
    <row r="10038" spans="1:1" ht="27.75" customHeight="1" x14ac:dyDescent="0.2">
      <c r="A10038" s="10"/>
    </row>
    <row r="10039" spans="1:1" ht="27.75" customHeight="1" x14ac:dyDescent="0.2">
      <c r="A10039" s="10"/>
    </row>
    <row r="10040" spans="1:1" ht="27.75" customHeight="1" x14ac:dyDescent="0.2">
      <c r="A10040" s="10"/>
    </row>
    <row r="10041" spans="1:1" ht="27.75" customHeight="1" x14ac:dyDescent="0.2">
      <c r="A10041" s="10"/>
    </row>
    <row r="10042" spans="1:1" ht="27.75" customHeight="1" x14ac:dyDescent="0.2">
      <c r="A10042" s="10"/>
    </row>
    <row r="10043" spans="1:1" ht="27.75" customHeight="1" x14ac:dyDescent="0.2">
      <c r="A10043" s="10"/>
    </row>
    <row r="10044" spans="1:1" ht="27.75" customHeight="1" x14ac:dyDescent="0.2">
      <c r="A10044" s="10"/>
    </row>
    <row r="10045" spans="1:1" ht="27.75" customHeight="1" x14ac:dyDescent="0.2">
      <c r="A10045" s="10"/>
    </row>
    <row r="10046" spans="1:1" ht="27.75" customHeight="1" x14ac:dyDescent="0.2">
      <c r="A10046" s="10"/>
    </row>
    <row r="10047" spans="1:1" ht="27.75" customHeight="1" x14ac:dyDescent="0.2">
      <c r="A10047" s="10"/>
    </row>
    <row r="10048" spans="1:1" ht="27.75" customHeight="1" x14ac:dyDescent="0.2">
      <c r="A10048" s="10"/>
    </row>
    <row r="10049" spans="1:1" ht="27.75" customHeight="1" x14ac:dyDescent="0.2">
      <c r="A10049" s="10"/>
    </row>
    <row r="10050" spans="1:1" ht="27.75" customHeight="1" x14ac:dyDescent="0.2">
      <c r="A10050" s="10"/>
    </row>
    <row r="10051" spans="1:1" ht="27.75" customHeight="1" x14ac:dyDescent="0.2">
      <c r="A10051" s="10"/>
    </row>
    <row r="10052" spans="1:1" ht="27.75" customHeight="1" x14ac:dyDescent="0.2">
      <c r="A10052" s="10"/>
    </row>
    <row r="10053" spans="1:1" ht="27.75" customHeight="1" x14ac:dyDescent="0.2">
      <c r="A10053" s="10"/>
    </row>
    <row r="10054" spans="1:1" ht="27.75" customHeight="1" x14ac:dyDescent="0.2">
      <c r="A10054" s="10"/>
    </row>
    <row r="10055" spans="1:1" ht="27.75" customHeight="1" x14ac:dyDescent="0.2">
      <c r="A10055" s="10"/>
    </row>
    <row r="10056" spans="1:1" ht="27.75" customHeight="1" x14ac:dyDescent="0.2">
      <c r="A10056" s="10"/>
    </row>
    <row r="10057" spans="1:1" ht="27.75" customHeight="1" x14ac:dyDescent="0.2">
      <c r="A10057" s="10"/>
    </row>
    <row r="10058" spans="1:1" ht="27.75" customHeight="1" x14ac:dyDescent="0.2">
      <c r="A10058" s="10"/>
    </row>
    <row r="10059" spans="1:1" ht="27.75" customHeight="1" x14ac:dyDescent="0.2">
      <c r="A10059" s="10"/>
    </row>
    <row r="10060" spans="1:1" ht="27.75" customHeight="1" x14ac:dyDescent="0.2">
      <c r="A10060" s="10"/>
    </row>
    <row r="10061" spans="1:1" ht="27.75" customHeight="1" x14ac:dyDescent="0.2">
      <c r="A10061" s="10"/>
    </row>
    <row r="10062" spans="1:1" ht="27.75" customHeight="1" x14ac:dyDescent="0.2">
      <c r="A10062" s="10"/>
    </row>
    <row r="10063" spans="1:1" ht="27.75" customHeight="1" x14ac:dyDescent="0.2">
      <c r="A10063" s="10"/>
    </row>
    <row r="10064" spans="1:1" ht="27.75" customHeight="1" x14ac:dyDescent="0.2">
      <c r="A10064" s="10"/>
    </row>
    <row r="10065" spans="1:1" ht="27.75" customHeight="1" x14ac:dyDescent="0.2">
      <c r="A10065" s="10"/>
    </row>
    <row r="10066" spans="1:1" ht="27.75" customHeight="1" x14ac:dyDescent="0.2">
      <c r="A10066" s="10"/>
    </row>
    <row r="10067" spans="1:1" ht="27.75" customHeight="1" x14ac:dyDescent="0.2">
      <c r="A10067" s="10"/>
    </row>
    <row r="10068" spans="1:1" ht="27.75" customHeight="1" x14ac:dyDescent="0.2">
      <c r="A10068" s="10"/>
    </row>
    <row r="10069" spans="1:1" ht="27.75" customHeight="1" x14ac:dyDescent="0.2">
      <c r="A10069" s="10"/>
    </row>
    <row r="10070" spans="1:1" ht="27.75" customHeight="1" x14ac:dyDescent="0.2">
      <c r="A10070" s="10"/>
    </row>
    <row r="10071" spans="1:1" ht="27.75" customHeight="1" x14ac:dyDescent="0.2">
      <c r="A10071" s="10"/>
    </row>
    <row r="10072" spans="1:1" ht="27.75" customHeight="1" x14ac:dyDescent="0.2">
      <c r="A10072" s="10"/>
    </row>
    <row r="10073" spans="1:1" ht="27.75" customHeight="1" x14ac:dyDescent="0.2">
      <c r="A10073" s="10"/>
    </row>
    <row r="10074" spans="1:1" ht="27.75" customHeight="1" x14ac:dyDescent="0.2">
      <c r="A10074" s="10"/>
    </row>
    <row r="10075" spans="1:1" ht="27.75" customHeight="1" x14ac:dyDescent="0.2">
      <c r="A10075" s="10"/>
    </row>
    <row r="10076" spans="1:1" ht="27.75" customHeight="1" x14ac:dyDescent="0.2">
      <c r="A10076" s="10"/>
    </row>
    <row r="10077" spans="1:1" ht="27.75" customHeight="1" x14ac:dyDescent="0.2">
      <c r="A10077" s="10"/>
    </row>
    <row r="10078" spans="1:1" ht="27.75" customHeight="1" x14ac:dyDescent="0.2">
      <c r="A10078" s="10"/>
    </row>
    <row r="10079" spans="1:1" ht="27.75" customHeight="1" x14ac:dyDescent="0.2">
      <c r="A10079" s="10"/>
    </row>
    <row r="10080" spans="1:1" ht="27.75" customHeight="1" x14ac:dyDescent="0.2">
      <c r="A10080" s="10"/>
    </row>
    <row r="10081" spans="1:1" ht="27.75" customHeight="1" x14ac:dyDescent="0.2">
      <c r="A10081" s="10"/>
    </row>
    <row r="10082" spans="1:1" ht="27.75" customHeight="1" x14ac:dyDescent="0.2">
      <c r="A10082" s="10"/>
    </row>
    <row r="10083" spans="1:1" ht="27.75" customHeight="1" x14ac:dyDescent="0.2">
      <c r="A10083" s="10"/>
    </row>
    <row r="10084" spans="1:1" ht="27.75" customHeight="1" x14ac:dyDescent="0.2">
      <c r="A10084" s="10"/>
    </row>
    <row r="10085" spans="1:1" ht="27.75" customHeight="1" x14ac:dyDescent="0.2">
      <c r="A10085" s="10"/>
    </row>
    <row r="10086" spans="1:1" ht="27.75" customHeight="1" x14ac:dyDescent="0.2">
      <c r="A10086" s="10"/>
    </row>
    <row r="10087" spans="1:1" ht="27.75" customHeight="1" x14ac:dyDescent="0.2">
      <c r="A10087" s="10"/>
    </row>
    <row r="10088" spans="1:1" ht="27.75" customHeight="1" x14ac:dyDescent="0.2">
      <c r="A10088" s="10"/>
    </row>
    <row r="10089" spans="1:1" ht="27.75" customHeight="1" x14ac:dyDescent="0.2">
      <c r="A10089" s="10"/>
    </row>
    <row r="10090" spans="1:1" ht="27.75" customHeight="1" x14ac:dyDescent="0.2">
      <c r="A10090" s="10"/>
    </row>
    <row r="10091" spans="1:1" ht="27.75" customHeight="1" x14ac:dyDescent="0.2">
      <c r="A10091" s="10"/>
    </row>
    <row r="10092" spans="1:1" ht="27.75" customHeight="1" x14ac:dyDescent="0.2">
      <c r="A10092" s="10"/>
    </row>
    <row r="10093" spans="1:1" ht="27.75" customHeight="1" x14ac:dyDescent="0.2">
      <c r="A10093" s="10"/>
    </row>
    <row r="10094" spans="1:1" ht="27.75" customHeight="1" x14ac:dyDescent="0.2">
      <c r="A10094" s="10"/>
    </row>
    <row r="10095" spans="1:1" ht="27.75" customHeight="1" x14ac:dyDescent="0.2">
      <c r="A10095" s="10"/>
    </row>
    <row r="10096" spans="1:1" ht="27.75" customHeight="1" x14ac:dyDescent="0.2">
      <c r="A10096" s="10"/>
    </row>
    <row r="10097" spans="1:1" ht="27.75" customHeight="1" x14ac:dyDescent="0.2">
      <c r="A10097" s="10"/>
    </row>
    <row r="10098" spans="1:1" ht="27.75" customHeight="1" x14ac:dyDescent="0.2">
      <c r="A10098" s="10"/>
    </row>
    <row r="10099" spans="1:1" ht="27.75" customHeight="1" x14ac:dyDescent="0.2">
      <c r="A10099" s="10"/>
    </row>
    <row r="10100" spans="1:1" ht="27.75" customHeight="1" x14ac:dyDescent="0.2">
      <c r="A10100" s="10"/>
    </row>
    <row r="10101" spans="1:1" ht="27.75" customHeight="1" x14ac:dyDescent="0.2">
      <c r="A10101" s="10"/>
    </row>
    <row r="10102" spans="1:1" ht="27.75" customHeight="1" x14ac:dyDescent="0.2">
      <c r="A10102" s="10"/>
    </row>
    <row r="10103" spans="1:1" ht="27.75" customHeight="1" x14ac:dyDescent="0.2">
      <c r="A10103" s="10"/>
    </row>
    <row r="10104" spans="1:1" ht="27.75" customHeight="1" x14ac:dyDescent="0.2">
      <c r="A10104" s="10"/>
    </row>
    <row r="10105" spans="1:1" ht="27.75" customHeight="1" x14ac:dyDescent="0.2">
      <c r="A10105" s="10"/>
    </row>
    <row r="10106" spans="1:1" ht="27.75" customHeight="1" x14ac:dyDescent="0.2">
      <c r="A10106" s="10"/>
    </row>
    <row r="10107" spans="1:1" ht="27.75" customHeight="1" x14ac:dyDescent="0.2">
      <c r="A10107" s="10"/>
    </row>
    <row r="10108" spans="1:1" ht="27.75" customHeight="1" x14ac:dyDescent="0.2">
      <c r="A10108" s="10"/>
    </row>
    <row r="10109" spans="1:1" ht="27.75" customHeight="1" x14ac:dyDescent="0.2">
      <c r="A10109" s="10"/>
    </row>
    <row r="10110" spans="1:1" ht="27.75" customHeight="1" x14ac:dyDescent="0.2">
      <c r="A10110" s="10"/>
    </row>
    <row r="10111" spans="1:1" ht="27.75" customHeight="1" x14ac:dyDescent="0.2">
      <c r="A10111" s="10"/>
    </row>
    <row r="10112" spans="1:1" ht="27.75" customHeight="1" x14ac:dyDescent="0.2">
      <c r="A10112" s="10"/>
    </row>
    <row r="10113" spans="1:1" ht="27.75" customHeight="1" x14ac:dyDescent="0.2">
      <c r="A10113" s="10"/>
    </row>
    <row r="10114" spans="1:1" ht="27.75" customHeight="1" x14ac:dyDescent="0.2">
      <c r="A10114" s="10"/>
    </row>
    <row r="10115" spans="1:1" ht="27.75" customHeight="1" x14ac:dyDescent="0.2">
      <c r="A10115" s="10"/>
    </row>
    <row r="10116" spans="1:1" ht="27.75" customHeight="1" x14ac:dyDescent="0.2">
      <c r="A10116" s="10"/>
    </row>
    <row r="10117" spans="1:1" ht="27.75" customHeight="1" x14ac:dyDescent="0.2">
      <c r="A10117" s="10"/>
    </row>
    <row r="10118" spans="1:1" ht="27.75" customHeight="1" x14ac:dyDescent="0.2">
      <c r="A10118" s="10"/>
    </row>
    <row r="10119" spans="1:1" ht="27.75" customHeight="1" x14ac:dyDescent="0.2">
      <c r="A10119" s="10"/>
    </row>
    <row r="10120" spans="1:1" ht="27.75" customHeight="1" x14ac:dyDescent="0.2">
      <c r="A10120" s="10"/>
    </row>
    <row r="10121" spans="1:1" ht="27.75" customHeight="1" x14ac:dyDescent="0.2">
      <c r="A10121" s="10"/>
    </row>
    <row r="10122" spans="1:1" ht="27.75" customHeight="1" x14ac:dyDescent="0.2">
      <c r="A10122" s="10"/>
    </row>
    <row r="10123" spans="1:1" ht="27.75" customHeight="1" x14ac:dyDescent="0.2">
      <c r="A10123" s="10"/>
    </row>
    <row r="10124" spans="1:1" ht="27.75" customHeight="1" x14ac:dyDescent="0.2">
      <c r="A10124" s="10"/>
    </row>
    <row r="10125" spans="1:1" ht="27.75" customHeight="1" x14ac:dyDescent="0.2">
      <c r="A10125" s="10"/>
    </row>
    <row r="10126" spans="1:1" ht="27.75" customHeight="1" x14ac:dyDescent="0.2">
      <c r="A10126" s="10"/>
    </row>
    <row r="10127" spans="1:1" ht="27.75" customHeight="1" x14ac:dyDescent="0.2">
      <c r="A10127" s="10"/>
    </row>
    <row r="10128" spans="1:1" ht="27.75" customHeight="1" x14ac:dyDescent="0.2">
      <c r="A10128" s="10"/>
    </row>
    <row r="10129" spans="1:1" ht="27.75" customHeight="1" x14ac:dyDescent="0.2">
      <c r="A10129" s="10"/>
    </row>
    <row r="10130" spans="1:1" ht="27.75" customHeight="1" x14ac:dyDescent="0.2">
      <c r="A10130" s="10"/>
    </row>
    <row r="10131" spans="1:1" ht="27.75" customHeight="1" x14ac:dyDescent="0.2">
      <c r="A10131" s="10"/>
    </row>
    <row r="10132" spans="1:1" ht="27.75" customHeight="1" x14ac:dyDescent="0.2">
      <c r="A10132" s="10"/>
    </row>
    <row r="10133" spans="1:1" ht="27.75" customHeight="1" x14ac:dyDescent="0.2">
      <c r="A10133" s="10"/>
    </row>
    <row r="10134" spans="1:1" ht="27.75" customHeight="1" x14ac:dyDescent="0.2">
      <c r="A10134" s="10"/>
    </row>
    <row r="10135" spans="1:1" ht="27.75" customHeight="1" x14ac:dyDescent="0.2">
      <c r="A10135" s="10"/>
    </row>
    <row r="10136" spans="1:1" ht="27.75" customHeight="1" x14ac:dyDescent="0.2">
      <c r="A10136" s="10"/>
    </row>
    <row r="10137" spans="1:1" ht="27.75" customHeight="1" x14ac:dyDescent="0.2">
      <c r="A10137" s="10"/>
    </row>
    <row r="10138" spans="1:1" ht="27.75" customHeight="1" x14ac:dyDescent="0.2">
      <c r="A10138" s="10"/>
    </row>
    <row r="10139" spans="1:1" ht="27.75" customHeight="1" x14ac:dyDescent="0.2">
      <c r="A10139" s="10"/>
    </row>
    <row r="10140" spans="1:1" ht="27.75" customHeight="1" x14ac:dyDescent="0.2">
      <c r="A10140" s="10"/>
    </row>
    <row r="10141" spans="1:1" ht="27.75" customHeight="1" x14ac:dyDescent="0.2">
      <c r="A10141" s="10"/>
    </row>
    <row r="10142" spans="1:1" ht="27.75" customHeight="1" x14ac:dyDescent="0.2">
      <c r="A10142" s="10"/>
    </row>
    <row r="10143" spans="1:1" ht="27.75" customHeight="1" x14ac:dyDescent="0.2">
      <c r="A10143" s="10"/>
    </row>
    <row r="10144" spans="1:1" ht="27.75" customHeight="1" x14ac:dyDescent="0.2">
      <c r="A10144" s="10"/>
    </row>
    <row r="10145" spans="1:1" ht="27.75" customHeight="1" x14ac:dyDescent="0.2">
      <c r="A10145" s="10"/>
    </row>
    <row r="10146" spans="1:1" ht="27.75" customHeight="1" x14ac:dyDescent="0.2">
      <c r="A10146" s="10"/>
    </row>
    <row r="10147" spans="1:1" ht="27.75" customHeight="1" x14ac:dyDescent="0.2">
      <c r="A10147" s="10"/>
    </row>
    <row r="10148" spans="1:1" ht="27.75" customHeight="1" x14ac:dyDescent="0.2">
      <c r="A10148" s="10"/>
    </row>
    <row r="10149" spans="1:1" ht="27.75" customHeight="1" x14ac:dyDescent="0.2">
      <c r="A10149" s="10"/>
    </row>
    <row r="10150" spans="1:1" ht="27.75" customHeight="1" x14ac:dyDescent="0.2">
      <c r="A10150" s="10"/>
    </row>
    <row r="10151" spans="1:1" ht="27.75" customHeight="1" x14ac:dyDescent="0.2">
      <c r="A10151" s="10"/>
    </row>
    <row r="10152" spans="1:1" ht="27.75" customHeight="1" x14ac:dyDescent="0.2">
      <c r="A10152" s="10"/>
    </row>
    <row r="10153" spans="1:1" ht="27.75" customHeight="1" x14ac:dyDescent="0.2">
      <c r="A10153" s="10"/>
    </row>
    <row r="10154" spans="1:1" ht="27.75" customHeight="1" x14ac:dyDescent="0.2">
      <c r="A10154" s="10"/>
    </row>
    <row r="10155" spans="1:1" ht="27.75" customHeight="1" x14ac:dyDescent="0.2">
      <c r="A10155" s="10"/>
    </row>
    <row r="10156" spans="1:1" ht="27.75" customHeight="1" x14ac:dyDescent="0.2">
      <c r="A10156" s="10"/>
    </row>
    <row r="10157" spans="1:1" ht="27.75" customHeight="1" x14ac:dyDescent="0.2">
      <c r="A10157" s="10"/>
    </row>
    <row r="10158" spans="1:1" ht="27.75" customHeight="1" x14ac:dyDescent="0.2">
      <c r="A10158" s="10"/>
    </row>
    <row r="10159" spans="1:1" ht="27.75" customHeight="1" x14ac:dyDescent="0.2">
      <c r="A10159" s="10"/>
    </row>
    <row r="10160" spans="1:1" ht="27.75" customHeight="1" x14ac:dyDescent="0.2">
      <c r="A10160" s="10"/>
    </row>
    <row r="10161" spans="1:1" ht="27.75" customHeight="1" x14ac:dyDescent="0.2">
      <c r="A10161" s="10"/>
    </row>
    <row r="10162" spans="1:1" ht="27.75" customHeight="1" x14ac:dyDescent="0.2">
      <c r="A10162" s="10"/>
    </row>
    <row r="10163" spans="1:1" ht="27.75" customHeight="1" x14ac:dyDescent="0.2">
      <c r="A10163" s="10"/>
    </row>
    <row r="10164" spans="1:1" ht="27.75" customHeight="1" x14ac:dyDescent="0.2">
      <c r="A10164" s="10"/>
    </row>
    <row r="10165" spans="1:1" ht="27.75" customHeight="1" x14ac:dyDescent="0.2">
      <c r="A10165" s="10"/>
    </row>
    <row r="10166" spans="1:1" ht="27.75" customHeight="1" x14ac:dyDescent="0.2">
      <c r="A10166" s="10"/>
    </row>
    <row r="10167" spans="1:1" ht="27.75" customHeight="1" x14ac:dyDescent="0.2">
      <c r="A10167" s="10"/>
    </row>
    <row r="10168" spans="1:1" ht="27.75" customHeight="1" x14ac:dyDescent="0.2">
      <c r="A10168" s="10"/>
    </row>
    <row r="10169" spans="1:1" ht="27.75" customHeight="1" x14ac:dyDescent="0.2">
      <c r="A10169" s="10"/>
    </row>
    <row r="10170" spans="1:1" ht="27.75" customHeight="1" x14ac:dyDescent="0.2">
      <c r="A10170" s="10"/>
    </row>
    <row r="10171" spans="1:1" ht="27.75" customHeight="1" x14ac:dyDescent="0.2">
      <c r="A10171" s="10"/>
    </row>
    <row r="10172" spans="1:1" ht="27.75" customHeight="1" x14ac:dyDescent="0.2">
      <c r="A10172" s="10"/>
    </row>
    <row r="10173" spans="1:1" ht="27.75" customHeight="1" x14ac:dyDescent="0.2">
      <c r="A10173" s="10"/>
    </row>
    <row r="10174" spans="1:1" ht="27.75" customHeight="1" x14ac:dyDescent="0.2">
      <c r="A10174" s="10"/>
    </row>
    <row r="10175" spans="1:1" ht="27.75" customHeight="1" x14ac:dyDescent="0.2">
      <c r="A10175" s="10"/>
    </row>
    <row r="10176" spans="1:1" ht="27.75" customHeight="1" x14ac:dyDescent="0.2">
      <c r="A10176" s="10"/>
    </row>
    <row r="10177" spans="1:1" ht="27.75" customHeight="1" x14ac:dyDescent="0.2">
      <c r="A10177" s="10"/>
    </row>
    <row r="10178" spans="1:1" ht="27.75" customHeight="1" x14ac:dyDescent="0.2">
      <c r="A10178" s="10"/>
    </row>
    <row r="10179" spans="1:1" ht="27.75" customHeight="1" x14ac:dyDescent="0.2">
      <c r="A10179" s="10"/>
    </row>
    <row r="10180" spans="1:1" ht="27.75" customHeight="1" x14ac:dyDescent="0.2">
      <c r="A10180" s="10"/>
    </row>
    <row r="10181" spans="1:1" ht="27.75" customHeight="1" x14ac:dyDescent="0.2">
      <c r="A10181" s="10"/>
    </row>
    <row r="10182" spans="1:1" ht="27.75" customHeight="1" x14ac:dyDescent="0.2">
      <c r="A10182" s="10"/>
    </row>
    <row r="10183" spans="1:1" ht="27.75" customHeight="1" x14ac:dyDescent="0.2">
      <c r="A10183" s="10"/>
    </row>
    <row r="10184" spans="1:1" ht="27.75" customHeight="1" x14ac:dyDescent="0.2">
      <c r="A10184" s="10"/>
    </row>
    <row r="10185" spans="1:1" ht="27.75" customHeight="1" x14ac:dyDescent="0.2">
      <c r="A10185" s="10"/>
    </row>
    <row r="10186" spans="1:1" ht="27.75" customHeight="1" x14ac:dyDescent="0.2">
      <c r="A10186" s="10"/>
    </row>
    <row r="10187" spans="1:1" ht="27.75" customHeight="1" x14ac:dyDescent="0.2">
      <c r="A10187" s="10"/>
    </row>
    <row r="10188" spans="1:1" ht="27.75" customHeight="1" x14ac:dyDescent="0.2">
      <c r="A10188" s="10"/>
    </row>
    <row r="10189" spans="1:1" ht="27.75" customHeight="1" x14ac:dyDescent="0.2">
      <c r="A10189" s="10"/>
    </row>
    <row r="10190" spans="1:1" ht="27.75" customHeight="1" x14ac:dyDescent="0.2">
      <c r="A10190" s="10"/>
    </row>
    <row r="10191" spans="1:1" ht="27.75" customHeight="1" x14ac:dyDescent="0.2">
      <c r="A10191" s="10"/>
    </row>
    <row r="10192" spans="1:1" ht="27.75" customHeight="1" x14ac:dyDescent="0.2">
      <c r="A10192" s="10"/>
    </row>
    <row r="10193" spans="1:1" ht="27.75" customHeight="1" x14ac:dyDescent="0.2">
      <c r="A10193" s="10"/>
    </row>
    <row r="10194" spans="1:1" ht="27.75" customHeight="1" x14ac:dyDescent="0.2">
      <c r="A10194" s="10"/>
    </row>
    <row r="10195" spans="1:1" ht="27.75" customHeight="1" x14ac:dyDescent="0.2">
      <c r="A10195" s="10"/>
    </row>
    <row r="10196" spans="1:1" ht="27.75" customHeight="1" x14ac:dyDescent="0.2">
      <c r="A10196" s="10"/>
    </row>
    <row r="10197" spans="1:1" ht="27.75" customHeight="1" x14ac:dyDescent="0.2">
      <c r="A10197" s="10"/>
    </row>
    <row r="10198" spans="1:1" ht="27.75" customHeight="1" x14ac:dyDescent="0.2">
      <c r="A10198" s="10"/>
    </row>
    <row r="10199" spans="1:1" ht="27.75" customHeight="1" x14ac:dyDescent="0.2">
      <c r="A10199" s="10"/>
    </row>
    <row r="10200" spans="1:1" ht="27.75" customHeight="1" x14ac:dyDescent="0.2">
      <c r="A10200" s="10"/>
    </row>
    <row r="10201" spans="1:1" ht="27.75" customHeight="1" x14ac:dyDescent="0.2">
      <c r="A10201" s="10"/>
    </row>
    <row r="10202" spans="1:1" ht="27.75" customHeight="1" x14ac:dyDescent="0.2">
      <c r="A10202" s="10"/>
    </row>
    <row r="10203" spans="1:1" ht="27.75" customHeight="1" x14ac:dyDescent="0.2">
      <c r="A10203" s="10"/>
    </row>
    <row r="10204" spans="1:1" ht="27.75" customHeight="1" x14ac:dyDescent="0.2">
      <c r="A10204" s="10"/>
    </row>
    <row r="10205" spans="1:1" ht="27.75" customHeight="1" x14ac:dyDescent="0.2">
      <c r="A10205" s="10"/>
    </row>
    <row r="10206" spans="1:1" ht="27.75" customHeight="1" x14ac:dyDescent="0.2">
      <c r="A10206" s="10"/>
    </row>
    <row r="10207" spans="1:1" ht="27.75" customHeight="1" x14ac:dyDescent="0.2">
      <c r="A10207" s="10"/>
    </row>
    <row r="10208" spans="1:1" ht="27.75" customHeight="1" x14ac:dyDescent="0.2">
      <c r="A10208" s="10"/>
    </row>
    <row r="10209" spans="1:1" ht="27.75" customHeight="1" x14ac:dyDescent="0.2">
      <c r="A10209" s="10"/>
    </row>
    <row r="10210" spans="1:1" ht="27.75" customHeight="1" x14ac:dyDescent="0.2">
      <c r="A10210" s="10"/>
    </row>
    <row r="10211" spans="1:1" ht="27.75" customHeight="1" x14ac:dyDescent="0.2">
      <c r="A10211" s="10"/>
    </row>
    <row r="10212" spans="1:1" ht="27.75" customHeight="1" x14ac:dyDescent="0.2">
      <c r="A10212" s="10"/>
    </row>
    <row r="10213" spans="1:1" ht="27.75" customHeight="1" x14ac:dyDescent="0.2">
      <c r="A10213" s="10"/>
    </row>
    <row r="10214" spans="1:1" ht="27.75" customHeight="1" x14ac:dyDescent="0.2">
      <c r="A10214" s="10"/>
    </row>
    <row r="10215" spans="1:1" ht="27.75" customHeight="1" x14ac:dyDescent="0.2">
      <c r="A10215" s="10"/>
    </row>
    <row r="10216" spans="1:1" ht="27.75" customHeight="1" x14ac:dyDescent="0.2">
      <c r="A10216" s="10"/>
    </row>
    <row r="10217" spans="1:1" ht="27.75" customHeight="1" x14ac:dyDescent="0.2">
      <c r="A10217" s="10"/>
    </row>
    <row r="10218" spans="1:1" ht="27.75" customHeight="1" x14ac:dyDescent="0.2">
      <c r="A10218" s="10"/>
    </row>
    <row r="10219" spans="1:1" ht="27.75" customHeight="1" x14ac:dyDescent="0.2">
      <c r="A10219" s="10"/>
    </row>
    <row r="10220" spans="1:1" ht="27.75" customHeight="1" x14ac:dyDescent="0.2">
      <c r="A10220" s="10"/>
    </row>
    <row r="10221" spans="1:1" ht="27.75" customHeight="1" x14ac:dyDescent="0.2">
      <c r="A10221" s="10"/>
    </row>
    <row r="10222" spans="1:1" ht="27.75" customHeight="1" x14ac:dyDescent="0.2">
      <c r="A10222" s="10"/>
    </row>
    <row r="10223" spans="1:1" ht="27.75" customHeight="1" x14ac:dyDescent="0.2">
      <c r="A10223" s="10"/>
    </row>
    <row r="10224" spans="1:1" ht="27.75" customHeight="1" x14ac:dyDescent="0.2">
      <c r="A10224" s="10"/>
    </row>
    <row r="10225" spans="1:1" ht="27.75" customHeight="1" x14ac:dyDescent="0.2">
      <c r="A10225" s="10"/>
    </row>
    <row r="10226" spans="1:1" ht="27.75" customHeight="1" x14ac:dyDescent="0.2">
      <c r="A10226" s="10"/>
    </row>
    <row r="10227" spans="1:1" ht="27.75" customHeight="1" x14ac:dyDescent="0.2">
      <c r="A10227" s="10"/>
    </row>
    <row r="10228" spans="1:1" ht="27.75" customHeight="1" x14ac:dyDescent="0.2">
      <c r="A10228" s="10"/>
    </row>
    <row r="10229" spans="1:1" ht="27.75" customHeight="1" x14ac:dyDescent="0.2">
      <c r="A10229" s="10"/>
    </row>
    <row r="10230" spans="1:1" ht="27.75" customHeight="1" x14ac:dyDescent="0.2">
      <c r="A10230" s="10"/>
    </row>
    <row r="10231" spans="1:1" ht="27.75" customHeight="1" x14ac:dyDescent="0.2">
      <c r="A10231" s="10"/>
    </row>
    <row r="10232" spans="1:1" ht="27.75" customHeight="1" x14ac:dyDescent="0.2">
      <c r="A10232" s="10"/>
    </row>
    <row r="10233" spans="1:1" ht="27.75" customHeight="1" x14ac:dyDescent="0.2">
      <c r="A10233" s="10"/>
    </row>
    <row r="10234" spans="1:1" ht="27.75" customHeight="1" x14ac:dyDescent="0.2">
      <c r="A10234" s="10"/>
    </row>
    <row r="10235" spans="1:1" ht="27.75" customHeight="1" x14ac:dyDescent="0.2">
      <c r="A10235" s="10"/>
    </row>
    <row r="10236" spans="1:1" ht="27.75" customHeight="1" x14ac:dyDescent="0.2">
      <c r="A10236" s="10"/>
    </row>
    <row r="10237" spans="1:1" ht="27.75" customHeight="1" x14ac:dyDescent="0.2">
      <c r="A10237" s="10"/>
    </row>
    <row r="10238" spans="1:1" ht="27.75" customHeight="1" x14ac:dyDescent="0.2">
      <c r="A10238" s="10"/>
    </row>
    <row r="10239" spans="1:1" ht="27.75" customHeight="1" x14ac:dyDescent="0.2">
      <c r="A10239" s="10"/>
    </row>
    <row r="10240" spans="1:1" ht="27.75" customHeight="1" x14ac:dyDescent="0.2">
      <c r="A10240" s="10"/>
    </row>
    <row r="10241" spans="1:1" ht="27.75" customHeight="1" x14ac:dyDescent="0.2">
      <c r="A10241" s="10"/>
    </row>
    <row r="10242" spans="1:1" ht="27.75" customHeight="1" x14ac:dyDescent="0.2">
      <c r="A10242" s="10"/>
    </row>
    <row r="10243" spans="1:1" ht="27.75" customHeight="1" x14ac:dyDescent="0.2">
      <c r="A10243" s="10"/>
    </row>
    <row r="10244" spans="1:1" ht="27.75" customHeight="1" x14ac:dyDescent="0.2">
      <c r="A10244" s="10"/>
    </row>
    <row r="10245" spans="1:1" ht="27.75" customHeight="1" x14ac:dyDescent="0.2">
      <c r="A10245" s="10"/>
    </row>
    <row r="10246" spans="1:1" ht="27.75" customHeight="1" x14ac:dyDescent="0.2">
      <c r="A10246" s="10"/>
    </row>
    <row r="10247" spans="1:1" ht="27.75" customHeight="1" x14ac:dyDescent="0.2">
      <c r="A10247" s="10"/>
    </row>
    <row r="10248" spans="1:1" ht="27.75" customHeight="1" x14ac:dyDescent="0.2">
      <c r="A10248" s="10"/>
    </row>
    <row r="10249" spans="1:1" ht="27.75" customHeight="1" x14ac:dyDescent="0.2">
      <c r="A10249" s="10"/>
    </row>
    <row r="10250" spans="1:1" ht="27.75" customHeight="1" x14ac:dyDescent="0.2">
      <c r="A10250" s="10"/>
    </row>
    <row r="10251" spans="1:1" ht="27.75" customHeight="1" x14ac:dyDescent="0.2">
      <c r="A10251" s="10"/>
    </row>
    <row r="10252" spans="1:1" ht="27.75" customHeight="1" x14ac:dyDescent="0.2">
      <c r="A10252" s="10"/>
    </row>
    <row r="10253" spans="1:1" ht="27.75" customHeight="1" x14ac:dyDescent="0.2">
      <c r="A10253" s="10"/>
    </row>
    <row r="10254" spans="1:1" ht="27.75" customHeight="1" x14ac:dyDescent="0.2">
      <c r="A10254" s="10"/>
    </row>
    <row r="10255" spans="1:1" ht="27.75" customHeight="1" x14ac:dyDescent="0.2">
      <c r="A10255" s="10"/>
    </row>
    <row r="10256" spans="1:1" ht="27.75" customHeight="1" x14ac:dyDescent="0.2">
      <c r="A10256" s="10"/>
    </row>
    <row r="10257" spans="1:1" ht="27.75" customHeight="1" x14ac:dyDescent="0.2">
      <c r="A10257" s="10"/>
    </row>
    <row r="10258" spans="1:1" ht="27.75" customHeight="1" x14ac:dyDescent="0.2">
      <c r="A10258" s="10"/>
    </row>
    <row r="10259" spans="1:1" ht="27.75" customHeight="1" x14ac:dyDescent="0.2">
      <c r="A10259" s="10"/>
    </row>
    <row r="10260" spans="1:1" ht="27.75" customHeight="1" x14ac:dyDescent="0.2">
      <c r="A10260" s="10"/>
    </row>
    <row r="10261" spans="1:1" ht="27.75" customHeight="1" x14ac:dyDescent="0.2">
      <c r="A10261" s="10"/>
    </row>
    <row r="10262" spans="1:1" ht="27.75" customHeight="1" x14ac:dyDescent="0.2">
      <c r="A10262" s="10"/>
    </row>
    <row r="10263" spans="1:1" ht="27.75" customHeight="1" x14ac:dyDescent="0.2">
      <c r="A10263" s="10"/>
    </row>
    <row r="10264" spans="1:1" ht="27.75" customHeight="1" x14ac:dyDescent="0.2">
      <c r="A10264" s="10"/>
    </row>
    <row r="10265" spans="1:1" ht="27.75" customHeight="1" x14ac:dyDescent="0.2">
      <c r="A10265" s="10"/>
    </row>
    <row r="10266" spans="1:1" ht="27.75" customHeight="1" x14ac:dyDescent="0.2">
      <c r="A10266" s="10"/>
    </row>
    <row r="10267" spans="1:1" ht="27.75" customHeight="1" x14ac:dyDescent="0.2">
      <c r="A10267" s="10"/>
    </row>
    <row r="10268" spans="1:1" ht="27.75" customHeight="1" x14ac:dyDescent="0.2">
      <c r="A10268" s="10"/>
    </row>
    <row r="10269" spans="1:1" ht="27.75" customHeight="1" x14ac:dyDescent="0.2">
      <c r="A10269" s="10"/>
    </row>
    <row r="10270" spans="1:1" ht="27.75" customHeight="1" x14ac:dyDescent="0.2">
      <c r="A10270" s="10"/>
    </row>
    <row r="10271" spans="1:1" ht="27.75" customHeight="1" x14ac:dyDescent="0.2">
      <c r="A10271" s="10"/>
    </row>
    <row r="10272" spans="1:1" ht="27.75" customHeight="1" x14ac:dyDescent="0.2">
      <c r="A10272" s="10"/>
    </row>
    <row r="10273" spans="1:1" ht="27.75" customHeight="1" x14ac:dyDescent="0.2">
      <c r="A10273" s="10"/>
    </row>
    <row r="10274" spans="1:1" ht="27.75" customHeight="1" x14ac:dyDescent="0.2">
      <c r="A10274" s="10"/>
    </row>
    <row r="10275" spans="1:1" ht="27.75" customHeight="1" x14ac:dyDescent="0.2">
      <c r="A10275" s="10"/>
    </row>
    <row r="10276" spans="1:1" ht="27.75" customHeight="1" x14ac:dyDescent="0.2">
      <c r="A10276" s="10"/>
    </row>
    <row r="10277" spans="1:1" ht="27.75" customHeight="1" x14ac:dyDescent="0.2">
      <c r="A10277" s="10"/>
    </row>
    <row r="10278" spans="1:1" ht="27.75" customHeight="1" x14ac:dyDescent="0.2">
      <c r="A10278" s="10"/>
    </row>
    <row r="10279" spans="1:1" ht="27.75" customHeight="1" x14ac:dyDescent="0.2">
      <c r="A10279" s="10"/>
    </row>
    <row r="10280" spans="1:1" ht="27.75" customHeight="1" x14ac:dyDescent="0.2">
      <c r="A10280" s="10"/>
    </row>
    <row r="10281" spans="1:1" ht="27.75" customHeight="1" x14ac:dyDescent="0.2">
      <c r="A10281" s="10"/>
    </row>
    <row r="10282" spans="1:1" ht="27.75" customHeight="1" x14ac:dyDescent="0.2">
      <c r="A10282" s="10"/>
    </row>
    <row r="10283" spans="1:1" ht="27.75" customHeight="1" x14ac:dyDescent="0.2">
      <c r="A10283" s="10"/>
    </row>
    <row r="10284" spans="1:1" ht="27.75" customHeight="1" x14ac:dyDescent="0.2">
      <c r="A10284" s="10"/>
    </row>
    <row r="10285" spans="1:1" ht="27.75" customHeight="1" x14ac:dyDescent="0.2">
      <c r="A10285" s="10"/>
    </row>
    <row r="10286" spans="1:1" ht="27.75" customHeight="1" x14ac:dyDescent="0.2">
      <c r="A10286" s="10"/>
    </row>
    <row r="10287" spans="1:1" ht="27.75" customHeight="1" x14ac:dyDescent="0.2">
      <c r="A10287" s="10"/>
    </row>
    <row r="10288" spans="1:1" ht="27.75" customHeight="1" x14ac:dyDescent="0.2">
      <c r="A10288" s="10"/>
    </row>
    <row r="10289" spans="1:1" ht="27.75" customHeight="1" x14ac:dyDescent="0.2">
      <c r="A10289" s="10"/>
    </row>
    <row r="10290" spans="1:1" ht="27.75" customHeight="1" x14ac:dyDescent="0.2">
      <c r="A10290" s="10"/>
    </row>
    <row r="10291" spans="1:1" ht="27.75" customHeight="1" x14ac:dyDescent="0.2">
      <c r="A10291" s="10"/>
    </row>
    <row r="10292" spans="1:1" ht="27.75" customHeight="1" x14ac:dyDescent="0.2">
      <c r="A10292" s="10"/>
    </row>
    <row r="10293" spans="1:1" ht="27.75" customHeight="1" x14ac:dyDescent="0.2">
      <c r="A10293" s="10"/>
    </row>
    <row r="10294" spans="1:1" ht="27.75" customHeight="1" x14ac:dyDescent="0.2">
      <c r="A10294" s="10"/>
    </row>
    <row r="10295" spans="1:1" ht="27.75" customHeight="1" x14ac:dyDescent="0.2">
      <c r="A10295" s="10"/>
    </row>
    <row r="10296" spans="1:1" ht="27.75" customHeight="1" x14ac:dyDescent="0.2">
      <c r="A10296" s="10"/>
    </row>
    <row r="10297" spans="1:1" ht="27.75" customHeight="1" x14ac:dyDescent="0.2">
      <c r="A10297" s="10"/>
    </row>
    <row r="10298" spans="1:1" ht="27.75" customHeight="1" x14ac:dyDescent="0.2">
      <c r="A10298" s="10"/>
    </row>
    <row r="10299" spans="1:1" ht="27.75" customHeight="1" x14ac:dyDescent="0.2">
      <c r="A10299" s="10"/>
    </row>
    <row r="10300" spans="1:1" ht="27.75" customHeight="1" x14ac:dyDescent="0.2">
      <c r="A10300" s="10"/>
    </row>
    <row r="10301" spans="1:1" ht="27.75" customHeight="1" x14ac:dyDescent="0.2">
      <c r="A10301" s="10"/>
    </row>
    <row r="10302" spans="1:1" ht="27.75" customHeight="1" x14ac:dyDescent="0.2">
      <c r="A10302" s="10"/>
    </row>
    <row r="10303" spans="1:1" ht="27.75" customHeight="1" x14ac:dyDescent="0.2">
      <c r="A10303" s="10"/>
    </row>
    <row r="10304" spans="1:1" ht="27.75" customHeight="1" x14ac:dyDescent="0.2">
      <c r="A10304" s="10"/>
    </row>
    <row r="10305" spans="1:1" ht="27.75" customHeight="1" x14ac:dyDescent="0.2">
      <c r="A10305" s="10"/>
    </row>
    <row r="10306" spans="1:1" ht="27.75" customHeight="1" x14ac:dyDescent="0.2">
      <c r="A10306" s="10"/>
    </row>
    <row r="10307" spans="1:1" ht="27.75" customHeight="1" x14ac:dyDescent="0.2">
      <c r="A10307" s="10"/>
    </row>
    <row r="10308" spans="1:1" ht="27.75" customHeight="1" x14ac:dyDescent="0.2">
      <c r="A10308" s="10"/>
    </row>
    <row r="10309" spans="1:1" ht="27.75" customHeight="1" x14ac:dyDescent="0.2">
      <c r="A10309" s="10"/>
    </row>
    <row r="10310" spans="1:1" ht="27.75" customHeight="1" x14ac:dyDescent="0.2">
      <c r="A10310" s="10"/>
    </row>
    <row r="10311" spans="1:1" ht="27.75" customHeight="1" x14ac:dyDescent="0.2">
      <c r="A10311" s="10"/>
    </row>
    <row r="10312" spans="1:1" ht="27.75" customHeight="1" x14ac:dyDescent="0.2">
      <c r="A10312" s="10"/>
    </row>
    <row r="10313" spans="1:1" ht="27.75" customHeight="1" x14ac:dyDescent="0.2">
      <c r="A10313" s="10"/>
    </row>
    <row r="10314" spans="1:1" ht="27.75" customHeight="1" x14ac:dyDescent="0.2">
      <c r="A10314" s="10"/>
    </row>
    <row r="10315" spans="1:1" ht="27.75" customHeight="1" x14ac:dyDescent="0.2">
      <c r="A10315" s="10"/>
    </row>
    <row r="10316" spans="1:1" ht="27.75" customHeight="1" x14ac:dyDescent="0.2">
      <c r="A10316" s="10"/>
    </row>
    <row r="10317" spans="1:1" ht="27.75" customHeight="1" x14ac:dyDescent="0.2">
      <c r="A10317" s="10"/>
    </row>
    <row r="10318" spans="1:1" ht="27.75" customHeight="1" x14ac:dyDescent="0.2">
      <c r="A10318" s="10"/>
    </row>
    <row r="10319" spans="1:1" ht="27.75" customHeight="1" x14ac:dyDescent="0.2">
      <c r="A10319" s="10"/>
    </row>
    <row r="10320" spans="1:1" ht="27.75" customHeight="1" x14ac:dyDescent="0.2">
      <c r="A10320" s="10"/>
    </row>
    <row r="10321" spans="1:1" ht="27.75" customHeight="1" x14ac:dyDescent="0.2">
      <c r="A10321" s="10"/>
    </row>
    <row r="10322" spans="1:1" ht="27.75" customHeight="1" x14ac:dyDescent="0.2">
      <c r="A10322" s="10"/>
    </row>
    <row r="10323" spans="1:1" ht="27.75" customHeight="1" x14ac:dyDescent="0.2">
      <c r="A10323" s="10"/>
    </row>
    <row r="10324" spans="1:1" ht="27.75" customHeight="1" x14ac:dyDescent="0.2">
      <c r="A10324" s="10"/>
    </row>
    <row r="10325" spans="1:1" ht="27.75" customHeight="1" x14ac:dyDescent="0.2">
      <c r="A10325" s="10"/>
    </row>
    <row r="10326" spans="1:1" ht="27.75" customHeight="1" x14ac:dyDescent="0.2">
      <c r="A10326" s="10"/>
    </row>
    <row r="10327" spans="1:1" ht="27.75" customHeight="1" x14ac:dyDescent="0.2">
      <c r="A10327" s="10"/>
    </row>
    <row r="10328" spans="1:1" ht="27.75" customHeight="1" x14ac:dyDescent="0.2">
      <c r="A10328" s="10"/>
    </row>
    <row r="10329" spans="1:1" ht="27.75" customHeight="1" x14ac:dyDescent="0.2">
      <c r="A10329" s="10"/>
    </row>
    <row r="10330" spans="1:1" ht="27.75" customHeight="1" x14ac:dyDescent="0.2">
      <c r="A10330" s="10"/>
    </row>
    <row r="10331" spans="1:1" ht="27.75" customHeight="1" x14ac:dyDescent="0.2">
      <c r="A10331" s="10"/>
    </row>
    <row r="10332" spans="1:1" ht="27.75" customHeight="1" x14ac:dyDescent="0.2">
      <c r="A10332" s="10"/>
    </row>
    <row r="10333" spans="1:1" ht="27.75" customHeight="1" x14ac:dyDescent="0.2">
      <c r="A10333" s="10"/>
    </row>
    <row r="10334" spans="1:1" ht="27.75" customHeight="1" x14ac:dyDescent="0.2">
      <c r="A10334" s="10"/>
    </row>
    <row r="10335" spans="1:1" ht="27.75" customHeight="1" x14ac:dyDescent="0.2">
      <c r="A10335" s="10"/>
    </row>
    <row r="10336" spans="1:1" ht="27.75" customHeight="1" x14ac:dyDescent="0.2">
      <c r="A10336" s="10"/>
    </row>
    <row r="10337" spans="1:1" ht="27.75" customHeight="1" x14ac:dyDescent="0.2">
      <c r="A10337" s="10"/>
    </row>
    <row r="10338" spans="1:1" ht="27.75" customHeight="1" x14ac:dyDescent="0.2">
      <c r="A10338" s="10"/>
    </row>
    <row r="10339" spans="1:1" ht="27.75" customHeight="1" x14ac:dyDescent="0.2">
      <c r="A10339" s="10"/>
    </row>
    <row r="10340" spans="1:1" ht="27.75" customHeight="1" x14ac:dyDescent="0.2">
      <c r="A10340" s="10"/>
    </row>
    <row r="10341" spans="1:1" ht="27.75" customHeight="1" x14ac:dyDescent="0.2">
      <c r="A10341" s="10"/>
    </row>
    <row r="10342" spans="1:1" ht="27.75" customHeight="1" x14ac:dyDescent="0.2">
      <c r="A10342" s="10"/>
    </row>
    <row r="10343" spans="1:1" ht="27.75" customHeight="1" x14ac:dyDescent="0.2">
      <c r="A10343" s="10"/>
    </row>
    <row r="10344" spans="1:1" ht="27.75" customHeight="1" x14ac:dyDescent="0.2">
      <c r="A10344" s="10"/>
    </row>
    <row r="10345" spans="1:1" ht="27.75" customHeight="1" x14ac:dyDescent="0.2">
      <c r="A10345" s="10"/>
    </row>
    <row r="10346" spans="1:1" ht="27.75" customHeight="1" x14ac:dyDescent="0.2">
      <c r="A10346" s="10"/>
    </row>
    <row r="10347" spans="1:1" ht="27.75" customHeight="1" x14ac:dyDescent="0.2">
      <c r="A10347" s="10"/>
    </row>
    <row r="10348" spans="1:1" ht="27.75" customHeight="1" x14ac:dyDescent="0.2">
      <c r="A10348" s="10"/>
    </row>
    <row r="10349" spans="1:1" ht="27.75" customHeight="1" x14ac:dyDescent="0.2">
      <c r="A10349" s="10"/>
    </row>
    <row r="10350" spans="1:1" ht="27.75" customHeight="1" x14ac:dyDescent="0.2">
      <c r="A10350" s="10"/>
    </row>
    <row r="10351" spans="1:1" ht="27.75" customHeight="1" x14ac:dyDescent="0.2">
      <c r="A10351" s="10"/>
    </row>
    <row r="10352" spans="1:1" ht="27.75" customHeight="1" x14ac:dyDescent="0.2">
      <c r="A10352" s="10"/>
    </row>
    <row r="10353" spans="1:1" ht="27.75" customHeight="1" x14ac:dyDescent="0.2">
      <c r="A10353" s="10"/>
    </row>
    <row r="10354" spans="1:1" ht="27.75" customHeight="1" x14ac:dyDescent="0.2">
      <c r="A10354" s="10"/>
    </row>
    <row r="10355" spans="1:1" ht="27.75" customHeight="1" x14ac:dyDescent="0.2">
      <c r="A10355" s="10"/>
    </row>
    <row r="10356" spans="1:1" ht="27.75" customHeight="1" x14ac:dyDescent="0.2">
      <c r="A10356" s="10"/>
    </row>
    <row r="10357" spans="1:1" ht="27.75" customHeight="1" x14ac:dyDescent="0.2">
      <c r="A10357" s="10"/>
    </row>
    <row r="10358" spans="1:1" ht="27.75" customHeight="1" x14ac:dyDescent="0.2">
      <c r="A10358" s="10"/>
    </row>
    <row r="10359" spans="1:1" ht="27.75" customHeight="1" x14ac:dyDescent="0.2">
      <c r="A10359" s="10"/>
    </row>
    <row r="10360" spans="1:1" ht="27.75" customHeight="1" x14ac:dyDescent="0.2">
      <c r="A10360" s="10"/>
    </row>
    <row r="10361" spans="1:1" ht="27.75" customHeight="1" x14ac:dyDescent="0.2">
      <c r="A10361" s="10"/>
    </row>
    <row r="10362" spans="1:1" ht="27.75" customHeight="1" x14ac:dyDescent="0.2">
      <c r="A10362" s="10"/>
    </row>
    <row r="10363" spans="1:1" ht="27.75" customHeight="1" x14ac:dyDescent="0.2">
      <c r="A10363" s="10"/>
    </row>
    <row r="10364" spans="1:1" ht="27.75" customHeight="1" x14ac:dyDescent="0.2">
      <c r="A10364" s="10"/>
    </row>
    <row r="10365" spans="1:1" ht="27.75" customHeight="1" x14ac:dyDescent="0.2">
      <c r="A10365" s="10"/>
    </row>
    <row r="10366" spans="1:1" ht="27.75" customHeight="1" x14ac:dyDescent="0.2">
      <c r="A10366" s="10"/>
    </row>
    <row r="10367" spans="1:1" ht="27.75" customHeight="1" x14ac:dyDescent="0.2">
      <c r="A10367" s="10"/>
    </row>
    <row r="10368" spans="1:1" ht="27.75" customHeight="1" x14ac:dyDescent="0.2">
      <c r="A10368" s="10"/>
    </row>
    <row r="10369" spans="1:1" ht="27.75" customHeight="1" x14ac:dyDescent="0.2">
      <c r="A10369" s="10"/>
    </row>
    <row r="10370" spans="1:1" ht="27.75" customHeight="1" x14ac:dyDescent="0.2">
      <c r="A10370" s="10"/>
    </row>
    <row r="10371" spans="1:1" ht="27.75" customHeight="1" x14ac:dyDescent="0.2">
      <c r="A10371" s="10"/>
    </row>
    <row r="10372" spans="1:1" ht="27.75" customHeight="1" x14ac:dyDescent="0.2">
      <c r="A10372" s="10"/>
    </row>
    <row r="10373" spans="1:1" ht="27.75" customHeight="1" x14ac:dyDescent="0.2">
      <c r="A10373" s="10"/>
    </row>
    <row r="10374" spans="1:1" ht="27.75" customHeight="1" x14ac:dyDescent="0.2">
      <c r="A10374" s="10"/>
    </row>
    <row r="10375" spans="1:1" ht="27.75" customHeight="1" x14ac:dyDescent="0.2">
      <c r="A10375" s="10"/>
    </row>
    <row r="10376" spans="1:1" ht="27.75" customHeight="1" x14ac:dyDescent="0.2">
      <c r="A10376" s="10"/>
    </row>
    <row r="10377" spans="1:1" ht="27.75" customHeight="1" x14ac:dyDescent="0.2">
      <c r="A10377" s="10"/>
    </row>
    <row r="10378" spans="1:1" ht="27.75" customHeight="1" x14ac:dyDescent="0.2">
      <c r="A10378" s="10"/>
    </row>
    <row r="10379" spans="1:1" ht="27.75" customHeight="1" x14ac:dyDescent="0.2">
      <c r="A10379" s="10"/>
    </row>
    <row r="10380" spans="1:1" ht="27.75" customHeight="1" x14ac:dyDescent="0.2">
      <c r="A10380" s="10"/>
    </row>
    <row r="10381" spans="1:1" ht="27.75" customHeight="1" x14ac:dyDescent="0.2">
      <c r="A10381" s="10"/>
    </row>
    <row r="10382" spans="1:1" ht="27.75" customHeight="1" x14ac:dyDescent="0.2">
      <c r="A10382" s="10"/>
    </row>
    <row r="10383" spans="1:1" ht="27.75" customHeight="1" x14ac:dyDescent="0.2">
      <c r="A10383" s="10"/>
    </row>
    <row r="10384" spans="1:1" ht="27.75" customHeight="1" x14ac:dyDescent="0.2">
      <c r="A10384" s="10"/>
    </row>
    <row r="10385" spans="1:1" ht="27.75" customHeight="1" x14ac:dyDescent="0.2">
      <c r="A10385" s="10"/>
    </row>
    <row r="10386" spans="1:1" ht="27.75" customHeight="1" x14ac:dyDescent="0.2">
      <c r="A10386" s="10"/>
    </row>
    <row r="10387" spans="1:1" ht="27.75" customHeight="1" x14ac:dyDescent="0.2">
      <c r="A10387" s="10"/>
    </row>
    <row r="10388" spans="1:1" ht="27.75" customHeight="1" x14ac:dyDescent="0.2">
      <c r="A10388" s="10"/>
    </row>
    <row r="10389" spans="1:1" ht="27.75" customHeight="1" x14ac:dyDescent="0.2">
      <c r="A10389" s="10"/>
    </row>
    <row r="10390" spans="1:1" ht="27.75" customHeight="1" x14ac:dyDescent="0.2">
      <c r="A10390" s="10"/>
    </row>
    <row r="10391" spans="1:1" ht="27.75" customHeight="1" x14ac:dyDescent="0.2">
      <c r="A10391" s="10"/>
    </row>
    <row r="10392" spans="1:1" ht="27.75" customHeight="1" x14ac:dyDescent="0.2">
      <c r="A10392" s="10"/>
    </row>
    <row r="10393" spans="1:1" ht="27.75" customHeight="1" x14ac:dyDescent="0.2">
      <c r="A10393" s="10"/>
    </row>
    <row r="10394" spans="1:1" ht="27.75" customHeight="1" x14ac:dyDescent="0.2">
      <c r="A10394" s="10"/>
    </row>
    <row r="10395" spans="1:1" ht="27.75" customHeight="1" x14ac:dyDescent="0.2">
      <c r="A10395" s="10"/>
    </row>
    <row r="10396" spans="1:1" ht="27.75" customHeight="1" x14ac:dyDescent="0.2">
      <c r="A10396" s="10"/>
    </row>
    <row r="10397" spans="1:1" ht="27.75" customHeight="1" x14ac:dyDescent="0.2">
      <c r="A10397" s="10"/>
    </row>
    <row r="10398" spans="1:1" ht="27.75" customHeight="1" x14ac:dyDescent="0.2">
      <c r="A10398" s="10"/>
    </row>
    <row r="10399" spans="1:1" ht="27.75" customHeight="1" x14ac:dyDescent="0.2">
      <c r="A10399" s="10"/>
    </row>
    <row r="10400" spans="1:1" ht="27.75" customHeight="1" x14ac:dyDescent="0.2">
      <c r="A10400" s="10"/>
    </row>
    <row r="10401" spans="1:1" ht="27.75" customHeight="1" x14ac:dyDescent="0.2">
      <c r="A10401" s="10"/>
    </row>
    <row r="10402" spans="1:1" ht="27.75" customHeight="1" x14ac:dyDescent="0.2">
      <c r="A10402" s="10"/>
    </row>
    <row r="10403" spans="1:1" ht="27.75" customHeight="1" x14ac:dyDescent="0.2">
      <c r="A10403" s="10"/>
    </row>
    <row r="10404" spans="1:1" ht="27.75" customHeight="1" x14ac:dyDescent="0.2">
      <c r="A10404" s="10"/>
    </row>
    <row r="10405" spans="1:1" ht="27.75" customHeight="1" x14ac:dyDescent="0.2">
      <c r="A10405" s="10"/>
    </row>
    <row r="10406" spans="1:1" ht="27.75" customHeight="1" x14ac:dyDescent="0.2">
      <c r="A10406" s="10"/>
    </row>
    <row r="10407" spans="1:1" ht="27.75" customHeight="1" x14ac:dyDescent="0.2">
      <c r="A10407" s="10"/>
    </row>
    <row r="10408" spans="1:1" ht="27.75" customHeight="1" x14ac:dyDescent="0.2">
      <c r="A10408" s="10"/>
    </row>
    <row r="10409" spans="1:1" ht="27.75" customHeight="1" x14ac:dyDescent="0.2">
      <c r="A10409" s="10"/>
    </row>
    <row r="10410" spans="1:1" ht="27.75" customHeight="1" x14ac:dyDescent="0.2">
      <c r="A10410" s="10"/>
    </row>
    <row r="10411" spans="1:1" ht="27.75" customHeight="1" x14ac:dyDescent="0.2">
      <c r="A10411" s="10"/>
    </row>
    <row r="10412" spans="1:1" ht="27.75" customHeight="1" x14ac:dyDescent="0.2">
      <c r="A10412" s="10"/>
    </row>
    <row r="10413" spans="1:1" ht="27.75" customHeight="1" x14ac:dyDescent="0.2">
      <c r="A10413" s="10"/>
    </row>
    <row r="10414" spans="1:1" ht="27.75" customHeight="1" x14ac:dyDescent="0.2">
      <c r="A10414" s="10"/>
    </row>
    <row r="10415" spans="1:1" ht="27.75" customHeight="1" x14ac:dyDescent="0.2">
      <c r="A10415" s="10"/>
    </row>
    <row r="10416" spans="1:1" ht="27.75" customHeight="1" x14ac:dyDescent="0.2">
      <c r="A10416" s="10"/>
    </row>
    <row r="10417" spans="1:1" ht="27.75" customHeight="1" x14ac:dyDescent="0.2">
      <c r="A10417" s="10"/>
    </row>
    <row r="10418" spans="1:1" ht="27.75" customHeight="1" x14ac:dyDescent="0.2">
      <c r="A10418" s="10"/>
    </row>
    <row r="10419" spans="1:1" ht="27.75" customHeight="1" x14ac:dyDescent="0.2">
      <c r="A10419" s="10"/>
    </row>
    <row r="10420" spans="1:1" ht="27.75" customHeight="1" x14ac:dyDescent="0.2">
      <c r="A10420" s="10"/>
    </row>
    <row r="10421" spans="1:1" ht="27.75" customHeight="1" x14ac:dyDescent="0.2">
      <c r="A10421" s="10"/>
    </row>
    <row r="10422" spans="1:1" ht="27.75" customHeight="1" x14ac:dyDescent="0.2">
      <c r="A10422" s="10"/>
    </row>
    <row r="10423" spans="1:1" ht="27.75" customHeight="1" x14ac:dyDescent="0.2">
      <c r="A10423" s="10"/>
    </row>
    <row r="10424" spans="1:1" ht="27.75" customHeight="1" x14ac:dyDescent="0.2">
      <c r="A10424" s="10"/>
    </row>
    <row r="10425" spans="1:1" ht="27.75" customHeight="1" x14ac:dyDescent="0.2">
      <c r="A10425" s="10"/>
    </row>
    <row r="10426" spans="1:1" ht="27.75" customHeight="1" x14ac:dyDescent="0.2">
      <c r="A10426" s="10"/>
    </row>
    <row r="10427" spans="1:1" ht="27.75" customHeight="1" x14ac:dyDescent="0.2">
      <c r="A10427" s="10"/>
    </row>
    <row r="10428" spans="1:1" ht="27.75" customHeight="1" x14ac:dyDescent="0.2">
      <c r="A10428" s="10"/>
    </row>
    <row r="10429" spans="1:1" ht="27.75" customHeight="1" x14ac:dyDescent="0.2">
      <c r="A10429" s="10"/>
    </row>
    <row r="10430" spans="1:1" ht="27.75" customHeight="1" x14ac:dyDescent="0.2">
      <c r="A10430" s="10"/>
    </row>
    <row r="10431" spans="1:1" ht="27.75" customHeight="1" x14ac:dyDescent="0.2">
      <c r="A10431" s="10"/>
    </row>
    <row r="10432" spans="1:1" ht="27.75" customHeight="1" x14ac:dyDescent="0.2">
      <c r="A10432" s="10"/>
    </row>
    <row r="10433" spans="1:1" ht="27.75" customHeight="1" x14ac:dyDescent="0.2">
      <c r="A10433" s="10"/>
    </row>
    <row r="10434" spans="1:1" ht="27.75" customHeight="1" x14ac:dyDescent="0.2">
      <c r="A10434" s="10"/>
    </row>
    <row r="10435" spans="1:1" ht="27.75" customHeight="1" x14ac:dyDescent="0.2">
      <c r="A10435" s="10"/>
    </row>
    <row r="10436" spans="1:1" ht="27.75" customHeight="1" x14ac:dyDescent="0.2">
      <c r="A10436" s="10"/>
    </row>
    <row r="10437" spans="1:1" ht="27.75" customHeight="1" x14ac:dyDescent="0.2">
      <c r="A10437" s="10"/>
    </row>
    <row r="10438" spans="1:1" ht="27.75" customHeight="1" x14ac:dyDescent="0.2">
      <c r="A10438" s="10"/>
    </row>
    <row r="10439" spans="1:1" ht="27.75" customHeight="1" x14ac:dyDescent="0.2">
      <c r="A10439" s="10"/>
    </row>
    <row r="10440" spans="1:1" ht="27.75" customHeight="1" x14ac:dyDescent="0.2">
      <c r="A10440" s="10"/>
    </row>
    <row r="10441" spans="1:1" ht="27.75" customHeight="1" x14ac:dyDescent="0.2">
      <c r="A10441" s="10"/>
    </row>
    <row r="10442" spans="1:1" ht="27.75" customHeight="1" x14ac:dyDescent="0.2">
      <c r="A10442" s="10"/>
    </row>
    <row r="10443" spans="1:1" ht="27.75" customHeight="1" x14ac:dyDescent="0.2">
      <c r="A10443" s="10"/>
    </row>
    <row r="10444" spans="1:1" ht="27.75" customHeight="1" x14ac:dyDescent="0.2">
      <c r="A10444" s="10"/>
    </row>
    <row r="10445" spans="1:1" ht="27.75" customHeight="1" x14ac:dyDescent="0.2">
      <c r="A10445" s="10"/>
    </row>
    <row r="10446" spans="1:1" ht="27.75" customHeight="1" x14ac:dyDescent="0.2">
      <c r="A10446" s="10"/>
    </row>
    <row r="10447" spans="1:1" ht="27.75" customHeight="1" x14ac:dyDescent="0.2">
      <c r="A10447" s="10"/>
    </row>
    <row r="10448" spans="1:1" ht="27.75" customHeight="1" x14ac:dyDescent="0.2">
      <c r="A10448" s="10"/>
    </row>
    <row r="10449" spans="1:1" ht="27.75" customHeight="1" x14ac:dyDescent="0.2">
      <c r="A10449" s="10"/>
    </row>
    <row r="10450" spans="1:1" ht="27.75" customHeight="1" x14ac:dyDescent="0.2">
      <c r="A10450" s="10"/>
    </row>
    <row r="10451" spans="1:1" ht="27.75" customHeight="1" x14ac:dyDescent="0.2">
      <c r="A10451" s="10"/>
    </row>
    <row r="10452" spans="1:1" ht="27.75" customHeight="1" x14ac:dyDescent="0.2">
      <c r="A10452" s="10"/>
    </row>
    <row r="10453" spans="1:1" ht="27.75" customHeight="1" x14ac:dyDescent="0.2">
      <c r="A10453" s="10"/>
    </row>
    <row r="10454" spans="1:1" ht="27.75" customHeight="1" x14ac:dyDescent="0.2">
      <c r="A10454" s="10"/>
    </row>
    <row r="10455" spans="1:1" ht="27.75" customHeight="1" x14ac:dyDescent="0.2">
      <c r="A10455" s="10"/>
    </row>
    <row r="10456" spans="1:1" ht="27.75" customHeight="1" x14ac:dyDescent="0.2">
      <c r="A10456" s="10"/>
    </row>
    <row r="10457" spans="1:1" ht="27.75" customHeight="1" x14ac:dyDescent="0.2">
      <c r="A10457" s="10"/>
    </row>
    <row r="10458" spans="1:1" ht="27.75" customHeight="1" x14ac:dyDescent="0.2">
      <c r="A10458" s="10"/>
    </row>
    <row r="10459" spans="1:1" ht="27.75" customHeight="1" x14ac:dyDescent="0.2">
      <c r="A10459" s="10"/>
    </row>
    <row r="10460" spans="1:1" ht="27.75" customHeight="1" x14ac:dyDescent="0.2">
      <c r="A10460" s="10"/>
    </row>
    <row r="10461" spans="1:1" ht="27.75" customHeight="1" x14ac:dyDescent="0.2">
      <c r="A10461" s="10"/>
    </row>
    <row r="10462" spans="1:1" ht="27.75" customHeight="1" x14ac:dyDescent="0.2">
      <c r="A10462" s="10"/>
    </row>
    <row r="10463" spans="1:1" ht="27.75" customHeight="1" x14ac:dyDescent="0.2">
      <c r="A10463" s="10"/>
    </row>
    <row r="10464" spans="1:1" ht="27.75" customHeight="1" x14ac:dyDescent="0.2">
      <c r="A10464" s="10"/>
    </row>
    <row r="10465" spans="1:1" ht="27.75" customHeight="1" x14ac:dyDescent="0.2">
      <c r="A10465" s="10"/>
    </row>
    <row r="10466" spans="1:1" ht="27.75" customHeight="1" x14ac:dyDescent="0.2">
      <c r="A10466" s="10"/>
    </row>
    <row r="10467" spans="1:1" ht="27.75" customHeight="1" x14ac:dyDescent="0.2">
      <c r="A10467" s="10"/>
    </row>
    <row r="10468" spans="1:1" ht="27.75" customHeight="1" x14ac:dyDescent="0.2">
      <c r="A10468" s="10"/>
    </row>
    <row r="10469" spans="1:1" ht="27.75" customHeight="1" x14ac:dyDescent="0.2">
      <c r="A10469" s="10"/>
    </row>
    <row r="10470" spans="1:1" ht="27.75" customHeight="1" x14ac:dyDescent="0.2">
      <c r="A10470" s="10"/>
    </row>
    <row r="10471" spans="1:1" ht="27.75" customHeight="1" x14ac:dyDescent="0.2">
      <c r="A10471" s="10"/>
    </row>
    <row r="10472" spans="1:1" ht="27.75" customHeight="1" x14ac:dyDescent="0.2">
      <c r="A10472" s="10"/>
    </row>
    <row r="10473" spans="1:1" ht="27.75" customHeight="1" x14ac:dyDescent="0.2">
      <c r="A10473" s="10"/>
    </row>
    <row r="10474" spans="1:1" ht="27.75" customHeight="1" x14ac:dyDescent="0.2">
      <c r="A10474" s="10"/>
    </row>
    <row r="10475" spans="1:1" ht="27.75" customHeight="1" x14ac:dyDescent="0.2">
      <c r="A10475" s="10"/>
    </row>
    <row r="10476" spans="1:1" ht="27.75" customHeight="1" x14ac:dyDescent="0.2">
      <c r="A10476" s="10"/>
    </row>
    <row r="10477" spans="1:1" ht="27.75" customHeight="1" x14ac:dyDescent="0.2">
      <c r="A10477" s="10"/>
    </row>
    <row r="10478" spans="1:1" ht="27.75" customHeight="1" x14ac:dyDescent="0.2">
      <c r="A10478" s="10"/>
    </row>
    <row r="10479" spans="1:1" ht="27.75" customHeight="1" x14ac:dyDescent="0.2">
      <c r="A10479" s="10"/>
    </row>
    <row r="10480" spans="1:1" ht="27.75" customHeight="1" x14ac:dyDescent="0.2">
      <c r="A10480" s="10"/>
    </row>
    <row r="10481" spans="1:1" ht="27.75" customHeight="1" x14ac:dyDescent="0.2">
      <c r="A10481" s="10"/>
    </row>
    <row r="10482" spans="1:1" ht="27.75" customHeight="1" x14ac:dyDescent="0.2">
      <c r="A10482" s="10"/>
    </row>
    <row r="10483" spans="1:1" ht="27.75" customHeight="1" x14ac:dyDescent="0.2">
      <c r="A10483" s="10"/>
    </row>
    <row r="10484" spans="1:1" ht="27.75" customHeight="1" x14ac:dyDescent="0.2">
      <c r="A10484" s="10"/>
    </row>
    <row r="10485" spans="1:1" ht="27.75" customHeight="1" x14ac:dyDescent="0.2">
      <c r="A10485" s="10"/>
    </row>
    <row r="10486" spans="1:1" ht="27.75" customHeight="1" x14ac:dyDescent="0.2">
      <c r="A10486" s="10"/>
    </row>
    <row r="10487" spans="1:1" ht="27.75" customHeight="1" x14ac:dyDescent="0.2">
      <c r="A10487" s="10"/>
    </row>
    <row r="10488" spans="1:1" ht="27.75" customHeight="1" x14ac:dyDescent="0.2">
      <c r="A10488" s="10"/>
    </row>
    <row r="10489" spans="1:1" ht="27.75" customHeight="1" x14ac:dyDescent="0.2">
      <c r="A10489" s="10"/>
    </row>
    <row r="10490" spans="1:1" ht="27.75" customHeight="1" x14ac:dyDescent="0.2">
      <c r="A10490" s="10"/>
    </row>
    <row r="10491" spans="1:1" ht="27.75" customHeight="1" x14ac:dyDescent="0.2">
      <c r="A10491" s="10"/>
    </row>
    <row r="10492" spans="1:1" ht="27.75" customHeight="1" x14ac:dyDescent="0.2">
      <c r="A10492" s="10"/>
    </row>
    <row r="10493" spans="1:1" ht="27.75" customHeight="1" x14ac:dyDescent="0.2">
      <c r="A10493" s="10"/>
    </row>
    <row r="10494" spans="1:1" ht="27.75" customHeight="1" x14ac:dyDescent="0.2">
      <c r="A10494" s="10"/>
    </row>
    <row r="10495" spans="1:1" ht="27.75" customHeight="1" x14ac:dyDescent="0.2">
      <c r="A10495" s="10"/>
    </row>
    <row r="10496" spans="1:1" ht="27.75" customHeight="1" x14ac:dyDescent="0.2">
      <c r="A10496" s="10"/>
    </row>
    <row r="10497" spans="1:1" ht="27.75" customHeight="1" x14ac:dyDescent="0.2">
      <c r="A10497" s="10"/>
    </row>
    <row r="10498" spans="1:1" ht="27.75" customHeight="1" x14ac:dyDescent="0.2">
      <c r="A10498" s="10"/>
    </row>
    <row r="10499" spans="1:1" ht="27.75" customHeight="1" x14ac:dyDescent="0.2">
      <c r="A10499" s="10"/>
    </row>
    <row r="10500" spans="1:1" ht="27.75" customHeight="1" x14ac:dyDescent="0.2">
      <c r="A10500" s="10"/>
    </row>
    <row r="10501" spans="1:1" ht="27.75" customHeight="1" x14ac:dyDescent="0.2">
      <c r="A10501" s="10"/>
    </row>
    <row r="10502" spans="1:1" ht="27.75" customHeight="1" x14ac:dyDescent="0.2">
      <c r="A10502" s="10"/>
    </row>
    <row r="10503" spans="1:1" ht="27.75" customHeight="1" x14ac:dyDescent="0.2">
      <c r="A10503" s="10"/>
    </row>
    <row r="10504" spans="1:1" ht="27.75" customHeight="1" x14ac:dyDescent="0.2">
      <c r="A10504" s="10"/>
    </row>
    <row r="10505" spans="1:1" ht="27.75" customHeight="1" x14ac:dyDescent="0.2">
      <c r="A10505" s="10"/>
    </row>
    <row r="10506" spans="1:1" ht="27.75" customHeight="1" x14ac:dyDescent="0.2">
      <c r="A10506" s="10"/>
    </row>
    <row r="10507" spans="1:1" ht="27.75" customHeight="1" x14ac:dyDescent="0.2">
      <c r="A10507" s="10"/>
    </row>
    <row r="10508" spans="1:1" ht="27.75" customHeight="1" x14ac:dyDescent="0.2">
      <c r="A10508" s="10"/>
    </row>
    <row r="10509" spans="1:1" ht="27.75" customHeight="1" x14ac:dyDescent="0.2">
      <c r="A10509" s="10"/>
    </row>
    <row r="10510" spans="1:1" ht="27.75" customHeight="1" x14ac:dyDescent="0.2">
      <c r="A10510" s="10"/>
    </row>
    <row r="10511" spans="1:1" ht="27.75" customHeight="1" x14ac:dyDescent="0.2">
      <c r="A10511" s="10"/>
    </row>
    <row r="10512" spans="1:1" ht="27.75" customHeight="1" x14ac:dyDescent="0.2">
      <c r="A10512" s="10"/>
    </row>
    <row r="10513" spans="1:1" ht="27.75" customHeight="1" x14ac:dyDescent="0.2">
      <c r="A10513" s="10"/>
    </row>
    <row r="10514" spans="1:1" ht="27.75" customHeight="1" x14ac:dyDescent="0.2">
      <c r="A10514" s="10"/>
    </row>
    <row r="10515" spans="1:1" ht="27.75" customHeight="1" x14ac:dyDescent="0.2">
      <c r="A10515" s="10"/>
    </row>
    <row r="10516" spans="1:1" ht="27.75" customHeight="1" x14ac:dyDescent="0.2">
      <c r="A10516" s="10"/>
    </row>
    <row r="10517" spans="1:1" ht="27.75" customHeight="1" x14ac:dyDescent="0.2">
      <c r="A10517" s="10"/>
    </row>
    <row r="10518" spans="1:1" ht="27.75" customHeight="1" x14ac:dyDescent="0.2">
      <c r="A10518" s="10"/>
    </row>
    <row r="10519" spans="1:1" ht="27.75" customHeight="1" x14ac:dyDescent="0.2">
      <c r="A10519" s="10"/>
    </row>
    <row r="10520" spans="1:1" ht="27.75" customHeight="1" x14ac:dyDescent="0.2">
      <c r="A10520" s="10"/>
    </row>
    <row r="10521" spans="1:1" ht="27.75" customHeight="1" x14ac:dyDescent="0.2">
      <c r="A10521" s="10"/>
    </row>
    <row r="10522" spans="1:1" ht="27.75" customHeight="1" x14ac:dyDescent="0.2">
      <c r="A10522" s="10"/>
    </row>
    <row r="10523" spans="1:1" ht="27.75" customHeight="1" x14ac:dyDescent="0.2">
      <c r="A10523" s="10"/>
    </row>
    <row r="10524" spans="1:1" ht="27.75" customHeight="1" x14ac:dyDescent="0.2">
      <c r="A10524" s="10"/>
    </row>
    <row r="10525" spans="1:1" ht="27.75" customHeight="1" x14ac:dyDescent="0.2">
      <c r="A10525" s="10"/>
    </row>
    <row r="10526" spans="1:1" ht="27.75" customHeight="1" x14ac:dyDescent="0.2">
      <c r="A10526" s="10"/>
    </row>
    <row r="10527" spans="1:1" ht="27.75" customHeight="1" x14ac:dyDescent="0.2">
      <c r="A10527" s="10"/>
    </row>
    <row r="10528" spans="1:1" ht="27.75" customHeight="1" x14ac:dyDescent="0.2">
      <c r="A10528" s="10"/>
    </row>
    <row r="10529" spans="1:1" ht="27.75" customHeight="1" x14ac:dyDescent="0.2">
      <c r="A10529" s="10"/>
    </row>
    <row r="10530" spans="1:1" ht="27.75" customHeight="1" x14ac:dyDescent="0.2">
      <c r="A10530" s="10"/>
    </row>
    <row r="10531" spans="1:1" ht="27.75" customHeight="1" x14ac:dyDescent="0.2">
      <c r="A10531" s="10"/>
    </row>
    <row r="10532" spans="1:1" ht="27.75" customHeight="1" x14ac:dyDescent="0.2">
      <c r="A10532" s="10"/>
    </row>
    <row r="10533" spans="1:1" ht="27.75" customHeight="1" x14ac:dyDescent="0.2">
      <c r="A10533" s="10"/>
    </row>
    <row r="10534" spans="1:1" ht="27.75" customHeight="1" x14ac:dyDescent="0.2">
      <c r="A10534" s="10"/>
    </row>
    <row r="10535" spans="1:1" ht="27.75" customHeight="1" x14ac:dyDescent="0.2">
      <c r="A10535" s="10"/>
    </row>
    <row r="10536" spans="1:1" ht="27.75" customHeight="1" x14ac:dyDescent="0.2">
      <c r="A10536" s="10"/>
    </row>
    <row r="10537" spans="1:1" ht="27.75" customHeight="1" x14ac:dyDescent="0.2">
      <c r="A10537" s="10"/>
    </row>
    <row r="10538" spans="1:1" ht="27.75" customHeight="1" x14ac:dyDescent="0.2">
      <c r="A10538" s="10"/>
    </row>
    <row r="10539" spans="1:1" ht="27.75" customHeight="1" x14ac:dyDescent="0.2">
      <c r="A10539" s="10"/>
    </row>
    <row r="10540" spans="1:1" ht="27.75" customHeight="1" x14ac:dyDescent="0.2">
      <c r="A10540" s="10"/>
    </row>
    <row r="10541" spans="1:1" ht="27.75" customHeight="1" x14ac:dyDescent="0.2">
      <c r="A10541" s="10"/>
    </row>
    <row r="10542" spans="1:1" ht="27.75" customHeight="1" x14ac:dyDescent="0.2">
      <c r="A10542" s="10"/>
    </row>
    <row r="10543" spans="1:1" ht="27.75" customHeight="1" x14ac:dyDescent="0.2">
      <c r="A10543" s="10"/>
    </row>
    <row r="10544" spans="1:1" ht="27.75" customHeight="1" x14ac:dyDescent="0.2">
      <c r="A10544" s="10"/>
    </row>
    <row r="10545" spans="1:1" ht="27.75" customHeight="1" x14ac:dyDescent="0.2">
      <c r="A10545" s="10"/>
    </row>
    <row r="10546" spans="1:1" ht="27.75" customHeight="1" x14ac:dyDescent="0.2">
      <c r="A10546" s="10"/>
    </row>
    <row r="10547" spans="1:1" ht="27.75" customHeight="1" x14ac:dyDescent="0.2">
      <c r="A10547" s="10"/>
    </row>
    <row r="10548" spans="1:1" ht="27.75" customHeight="1" x14ac:dyDescent="0.2">
      <c r="A10548" s="10"/>
    </row>
    <row r="10549" spans="1:1" ht="27.75" customHeight="1" x14ac:dyDescent="0.2">
      <c r="A10549" s="10"/>
    </row>
    <row r="10550" spans="1:1" ht="27.75" customHeight="1" x14ac:dyDescent="0.2">
      <c r="A10550" s="10"/>
    </row>
    <row r="10551" spans="1:1" ht="27.75" customHeight="1" x14ac:dyDescent="0.2">
      <c r="A10551" s="10"/>
    </row>
    <row r="10552" spans="1:1" ht="27.75" customHeight="1" x14ac:dyDescent="0.2">
      <c r="A10552" s="10"/>
    </row>
    <row r="10553" spans="1:1" ht="27.75" customHeight="1" x14ac:dyDescent="0.2">
      <c r="A10553" s="10"/>
    </row>
    <row r="10554" spans="1:1" ht="27.75" customHeight="1" x14ac:dyDescent="0.2">
      <c r="A10554" s="10"/>
    </row>
    <row r="10555" spans="1:1" ht="27.75" customHeight="1" x14ac:dyDescent="0.2">
      <c r="A10555" s="10"/>
    </row>
    <row r="10556" spans="1:1" ht="27.75" customHeight="1" x14ac:dyDescent="0.2">
      <c r="A10556" s="10"/>
    </row>
    <row r="10557" spans="1:1" ht="27.75" customHeight="1" x14ac:dyDescent="0.2">
      <c r="A10557" s="10"/>
    </row>
    <row r="10558" spans="1:1" ht="27.75" customHeight="1" x14ac:dyDescent="0.2">
      <c r="A10558" s="10"/>
    </row>
    <row r="10559" spans="1:1" ht="27.75" customHeight="1" x14ac:dyDescent="0.2">
      <c r="A10559" s="10"/>
    </row>
    <row r="10560" spans="1:1" ht="27.75" customHeight="1" x14ac:dyDescent="0.2">
      <c r="A10560" s="10"/>
    </row>
    <row r="10561" spans="1:1" ht="27.75" customHeight="1" x14ac:dyDescent="0.2">
      <c r="A10561" s="10"/>
    </row>
    <row r="10562" spans="1:1" ht="27.75" customHeight="1" x14ac:dyDescent="0.2">
      <c r="A10562" s="10"/>
    </row>
    <row r="10563" spans="1:1" ht="27.75" customHeight="1" x14ac:dyDescent="0.2">
      <c r="A10563" s="10"/>
    </row>
    <row r="10564" spans="1:1" ht="27.75" customHeight="1" x14ac:dyDescent="0.2">
      <c r="A10564" s="10"/>
    </row>
    <row r="10565" spans="1:1" ht="27.75" customHeight="1" x14ac:dyDescent="0.2">
      <c r="A10565" s="10"/>
    </row>
    <row r="10566" spans="1:1" ht="27.75" customHeight="1" x14ac:dyDescent="0.2">
      <c r="A10566" s="10"/>
    </row>
    <row r="10567" spans="1:1" ht="27.75" customHeight="1" x14ac:dyDescent="0.2">
      <c r="A10567" s="10"/>
    </row>
    <row r="10568" spans="1:1" ht="27.75" customHeight="1" x14ac:dyDescent="0.2">
      <c r="A10568" s="10"/>
    </row>
    <row r="10569" spans="1:1" ht="27.75" customHeight="1" x14ac:dyDescent="0.2">
      <c r="A10569" s="10"/>
    </row>
    <row r="10570" spans="1:1" ht="27.75" customHeight="1" x14ac:dyDescent="0.2">
      <c r="A10570" s="10"/>
    </row>
    <row r="10571" spans="1:1" ht="27.75" customHeight="1" x14ac:dyDescent="0.2">
      <c r="A10571" s="10"/>
    </row>
    <row r="10572" spans="1:1" ht="27.75" customHeight="1" x14ac:dyDescent="0.2">
      <c r="A10572" s="10"/>
    </row>
    <row r="10573" spans="1:1" ht="27.75" customHeight="1" x14ac:dyDescent="0.2">
      <c r="A10573" s="10"/>
    </row>
    <row r="10574" spans="1:1" ht="27.75" customHeight="1" x14ac:dyDescent="0.2">
      <c r="A10574" s="10"/>
    </row>
    <row r="10575" spans="1:1" ht="27.75" customHeight="1" x14ac:dyDescent="0.2">
      <c r="A10575" s="10"/>
    </row>
    <row r="10576" spans="1:1" ht="27.75" customHeight="1" x14ac:dyDescent="0.2">
      <c r="A10576" s="10"/>
    </row>
    <row r="10577" spans="1:1" ht="27.75" customHeight="1" x14ac:dyDescent="0.2">
      <c r="A10577" s="10"/>
    </row>
    <row r="10578" spans="1:1" ht="27.75" customHeight="1" x14ac:dyDescent="0.2">
      <c r="A10578" s="10"/>
    </row>
    <row r="10579" spans="1:1" ht="27.75" customHeight="1" x14ac:dyDescent="0.2">
      <c r="A10579" s="10"/>
    </row>
    <row r="10580" spans="1:1" ht="27.75" customHeight="1" x14ac:dyDescent="0.2">
      <c r="A10580" s="10"/>
    </row>
    <row r="10581" spans="1:1" ht="27.75" customHeight="1" x14ac:dyDescent="0.2">
      <c r="A10581" s="10"/>
    </row>
    <row r="10582" spans="1:1" ht="27.75" customHeight="1" x14ac:dyDescent="0.2">
      <c r="A10582" s="10"/>
    </row>
    <row r="10583" spans="1:1" ht="27.75" customHeight="1" x14ac:dyDescent="0.2">
      <c r="A10583" s="10"/>
    </row>
    <row r="10584" spans="1:1" ht="27.75" customHeight="1" x14ac:dyDescent="0.2">
      <c r="A10584" s="10"/>
    </row>
    <row r="10585" spans="1:1" ht="27.75" customHeight="1" x14ac:dyDescent="0.2">
      <c r="A10585" s="10"/>
    </row>
    <row r="10586" spans="1:1" ht="27.75" customHeight="1" x14ac:dyDescent="0.2">
      <c r="A10586" s="10"/>
    </row>
    <row r="10587" spans="1:1" ht="27.75" customHeight="1" x14ac:dyDescent="0.2">
      <c r="A10587" s="10"/>
    </row>
    <row r="10588" spans="1:1" ht="27.75" customHeight="1" x14ac:dyDescent="0.2">
      <c r="A10588" s="10"/>
    </row>
    <row r="10589" spans="1:1" ht="27.75" customHeight="1" x14ac:dyDescent="0.2">
      <c r="A10589" s="10"/>
    </row>
    <row r="10590" spans="1:1" ht="27.75" customHeight="1" x14ac:dyDescent="0.2">
      <c r="A10590" s="10"/>
    </row>
    <row r="10591" spans="1:1" ht="27.75" customHeight="1" x14ac:dyDescent="0.2">
      <c r="A10591" s="10"/>
    </row>
    <row r="10592" spans="1:1" ht="27.75" customHeight="1" x14ac:dyDescent="0.2">
      <c r="A10592" s="10"/>
    </row>
    <row r="10593" spans="1:1" ht="27.75" customHeight="1" x14ac:dyDescent="0.2">
      <c r="A10593" s="10"/>
    </row>
    <row r="10594" spans="1:1" ht="27.75" customHeight="1" x14ac:dyDescent="0.2">
      <c r="A10594" s="10"/>
    </row>
    <row r="10595" spans="1:1" ht="27.75" customHeight="1" x14ac:dyDescent="0.2">
      <c r="A10595" s="10"/>
    </row>
    <row r="10596" spans="1:1" ht="27.75" customHeight="1" x14ac:dyDescent="0.2">
      <c r="A10596" s="10"/>
    </row>
    <row r="10597" spans="1:1" ht="27.75" customHeight="1" x14ac:dyDescent="0.2">
      <c r="A10597" s="10"/>
    </row>
    <row r="10598" spans="1:1" ht="27.75" customHeight="1" x14ac:dyDescent="0.2">
      <c r="A10598" s="10"/>
    </row>
    <row r="10599" spans="1:1" ht="27.75" customHeight="1" x14ac:dyDescent="0.2">
      <c r="A10599" s="10"/>
    </row>
    <row r="10600" spans="1:1" ht="27.75" customHeight="1" x14ac:dyDescent="0.2">
      <c r="A10600" s="10"/>
    </row>
    <row r="10601" spans="1:1" ht="27.75" customHeight="1" x14ac:dyDescent="0.2">
      <c r="A10601" s="10"/>
    </row>
    <row r="10602" spans="1:1" ht="27.75" customHeight="1" x14ac:dyDescent="0.2">
      <c r="A10602" s="10"/>
    </row>
    <row r="10603" spans="1:1" ht="27.75" customHeight="1" x14ac:dyDescent="0.2">
      <c r="A10603" s="10"/>
    </row>
    <row r="10604" spans="1:1" ht="27.75" customHeight="1" x14ac:dyDescent="0.2">
      <c r="A10604" s="10"/>
    </row>
    <row r="10605" spans="1:1" ht="27.75" customHeight="1" x14ac:dyDescent="0.2">
      <c r="A10605" s="10"/>
    </row>
    <row r="10606" spans="1:1" ht="27.75" customHeight="1" x14ac:dyDescent="0.2">
      <c r="A10606" s="10"/>
    </row>
    <row r="10607" spans="1:1" ht="27.75" customHeight="1" x14ac:dyDescent="0.2">
      <c r="A10607" s="10"/>
    </row>
    <row r="10608" spans="1:1" ht="27.75" customHeight="1" x14ac:dyDescent="0.2">
      <c r="A10608" s="10"/>
    </row>
    <row r="10609" spans="1:1" ht="27.75" customHeight="1" x14ac:dyDescent="0.2">
      <c r="A10609" s="10"/>
    </row>
    <row r="10610" spans="1:1" ht="27.75" customHeight="1" x14ac:dyDescent="0.2">
      <c r="A10610" s="10"/>
    </row>
    <row r="10611" spans="1:1" ht="27.75" customHeight="1" x14ac:dyDescent="0.2">
      <c r="A10611" s="10"/>
    </row>
    <row r="10612" spans="1:1" ht="27.75" customHeight="1" x14ac:dyDescent="0.2">
      <c r="A10612" s="10"/>
    </row>
    <row r="10613" spans="1:1" ht="27.75" customHeight="1" x14ac:dyDescent="0.2">
      <c r="A10613" s="10"/>
    </row>
    <row r="10614" spans="1:1" ht="27.75" customHeight="1" x14ac:dyDescent="0.2">
      <c r="A10614" s="10"/>
    </row>
    <row r="10615" spans="1:1" ht="27.75" customHeight="1" x14ac:dyDescent="0.2">
      <c r="A10615" s="10"/>
    </row>
    <row r="10616" spans="1:1" ht="27.75" customHeight="1" x14ac:dyDescent="0.2">
      <c r="A10616" s="10"/>
    </row>
    <row r="10617" spans="1:1" ht="27.75" customHeight="1" x14ac:dyDescent="0.2">
      <c r="A10617" s="10"/>
    </row>
    <row r="10618" spans="1:1" ht="27.75" customHeight="1" x14ac:dyDescent="0.2">
      <c r="A10618" s="10"/>
    </row>
    <row r="10619" spans="1:1" ht="27.75" customHeight="1" x14ac:dyDescent="0.2">
      <c r="A10619" s="10"/>
    </row>
    <row r="10620" spans="1:1" ht="27.75" customHeight="1" x14ac:dyDescent="0.2">
      <c r="A10620" s="10"/>
    </row>
    <row r="10621" spans="1:1" ht="27.75" customHeight="1" x14ac:dyDescent="0.2">
      <c r="A10621" s="10"/>
    </row>
    <row r="10622" spans="1:1" ht="27.75" customHeight="1" x14ac:dyDescent="0.2">
      <c r="A10622" s="10"/>
    </row>
    <row r="10623" spans="1:1" ht="27.75" customHeight="1" x14ac:dyDescent="0.2">
      <c r="A10623" s="10"/>
    </row>
    <row r="10624" spans="1:1" ht="27.75" customHeight="1" x14ac:dyDescent="0.2">
      <c r="A10624" s="10"/>
    </row>
    <row r="10625" spans="1:1" ht="27.75" customHeight="1" x14ac:dyDescent="0.2">
      <c r="A10625" s="10"/>
    </row>
    <row r="10626" spans="1:1" ht="27.75" customHeight="1" x14ac:dyDescent="0.2">
      <c r="A10626" s="10"/>
    </row>
    <row r="10627" spans="1:1" ht="27.75" customHeight="1" x14ac:dyDescent="0.2">
      <c r="A10627" s="10"/>
    </row>
    <row r="10628" spans="1:1" ht="27.75" customHeight="1" x14ac:dyDescent="0.2">
      <c r="A10628" s="10"/>
    </row>
    <row r="10629" spans="1:1" ht="27.75" customHeight="1" x14ac:dyDescent="0.2">
      <c r="A10629" s="10"/>
    </row>
    <row r="10630" spans="1:1" ht="27.75" customHeight="1" x14ac:dyDescent="0.2">
      <c r="A10630" s="10"/>
    </row>
    <row r="10631" spans="1:1" ht="27.75" customHeight="1" x14ac:dyDescent="0.2">
      <c r="A10631" s="10"/>
    </row>
    <row r="10632" spans="1:1" ht="27.75" customHeight="1" x14ac:dyDescent="0.2">
      <c r="A10632" s="10"/>
    </row>
    <row r="10633" spans="1:1" ht="27.75" customHeight="1" x14ac:dyDescent="0.2">
      <c r="A10633" s="10"/>
    </row>
    <row r="10634" spans="1:1" ht="27.75" customHeight="1" x14ac:dyDescent="0.2">
      <c r="A10634" s="10"/>
    </row>
    <row r="10635" spans="1:1" ht="27.75" customHeight="1" x14ac:dyDescent="0.2">
      <c r="A10635" s="10"/>
    </row>
    <row r="10636" spans="1:1" ht="27.75" customHeight="1" x14ac:dyDescent="0.2">
      <c r="A10636" s="10"/>
    </row>
    <row r="10637" spans="1:1" ht="27.75" customHeight="1" x14ac:dyDescent="0.2">
      <c r="A10637" s="10"/>
    </row>
    <row r="10638" spans="1:1" ht="27.75" customHeight="1" x14ac:dyDescent="0.2">
      <c r="A10638" s="10"/>
    </row>
    <row r="10639" spans="1:1" ht="27.75" customHeight="1" x14ac:dyDescent="0.2">
      <c r="A10639" s="10"/>
    </row>
    <row r="10640" spans="1:1" ht="27.75" customHeight="1" x14ac:dyDescent="0.2">
      <c r="A10640" s="10"/>
    </row>
    <row r="10641" spans="1:1" ht="27.75" customHeight="1" x14ac:dyDescent="0.2">
      <c r="A10641" s="10"/>
    </row>
    <row r="10642" spans="1:1" ht="27.75" customHeight="1" x14ac:dyDescent="0.2">
      <c r="A10642" s="10"/>
    </row>
    <row r="10643" spans="1:1" ht="27.75" customHeight="1" x14ac:dyDescent="0.2">
      <c r="A10643" s="10"/>
    </row>
    <row r="10644" spans="1:1" ht="27.75" customHeight="1" x14ac:dyDescent="0.2">
      <c r="A10644" s="10"/>
    </row>
    <row r="10645" spans="1:1" ht="27.75" customHeight="1" x14ac:dyDescent="0.2">
      <c r="A10645" s="10"/>
    </row>
    <row r="10646" spans="1:1" ht="27.75" customHeight="1" x14ac:dyDescent="0.2">
      <c r="A10646" s="10"/>
    </row>
    <row r="10647" spans="1:1" ht="27.75" customHeight="1" x14ac:dyDescent="0.2">
      <c r="A10647" s="10"/>
    </row>
    <row r="10648" spans="1:1" ht="27.75" customHeight="1" x14ac:dyDescent="0.2">
      <c r="A10648" s="10"/>
    </row>
    <row r="10649" spans="1:1" ht="27.75" customHeight="1" x14ac:dyDescent="0.2">
      <c r="A10649" s="10"/>
    </row>
    <row r="10650" spans="1:1" ht="27.75" customHeight="1" x14ac:dyDescent="0.2">
      <c r="A10650" s="10"/>
    </row>
    <row r="10651" spans="1:1" ht="27.75" customHeight="1" x14ac:dyDescent="0.2">
      <c r="A10651" s="10"/>
    </row>
    <row r="10652" spans="1:1" ht="27.75" customHeight="1" x14ac:dyDescent="0.2">
      <c r="A10652" s="10"/>
    </row>
    <row r="10653" spans="1:1" ht="27.75" customHeight="1" x14ac:dyDescent="0.2">
      <c r="A10653" s="10"/>
    </row>
    <row r="10654" spans="1:1" ht="27.75" customHeight="1" x14ac:dyDescent="0.2">
      <c r="A10654" s="10"/>
    </row>
    <row r="10655" spans="1:1" ht="27.75" customHeight="1" x14ac:dyDescent="0.2">
      <c r="A10655" s="10"/>
    </row>
    <row r="10656" spans="1:1" ht="27.75" customHeight="1" x14ac:dyDescent="0.2">
      <c r="A10656" s="10"/>
    </row>
    <row r="10657" spans="1:1" ht="27.75" customHeight="1" x14ac:dyDescent="0.2">
      <c r="A10657" s="10"/>
    </row>
    <row r="10658" spans="1:1" ht="27.75" customHeight="1" x14ac:dyDescent="0.2">
      <c r="A10658" s="10"/>
    </row>
    <row r="10659" spans="1:1" ht="27.75" customHeight="1" x14ac:dyDescent="0.2">
      <c r="A10659" s="10"/>
    </row>
    <row r="10660" spans="1:1" ht="27.75" customHeight="1" x14ac:dyDescent="0.2">
      <c r="A10660" s="10"/>
    </row>
    <row r="10661" spans="1:1" ht="27.75" customHeight="1" x14ac:dyDescent="0.2">
      <c r="A10661" s="10"/>
    </row>
    <row r="10662" spans="1:1" ht="27.75" customHeight="1" x14ac:dyDescent="0.2">
      <c r="A10662" s="10"/>
    </row>
    <row r="10663" spans="1:1" ht="27.75" customHeight="1" x14ac:dyDescent="0.2">
      <c r="A10663" s="10"/>
    </row>
    <row r="10664" spans="1:1" ht="27.75" customHeight="1" x14ac:dyDescent="0.2">
      <c r="A10664" s="10"/>
    </row>
    <row r="10665" spans="1:1" ht="27.75" customHeight="1" x14ac:dyDescent="0.2">
      <c r="A10665" s="10"/>
    </row>
    <row r="10666" spans="1:1" ht="27.75" customHeight="1" x14ac:dyDescent="0.2">
      <c r="A10666" s="10"/>
    </row>
    <row r="10667" spans="1:1" ht="27.75" customHeight="1" x14ac:dyDescent="0.2">
      <c r="A10667" s="10"/>
    </row>
    <row r="10668" spans="1:1" ht="27.75" customHeight="1" x14ac:dyDescent="0.2">
      <c r="A10668" s="10"/>
    </row>
    <row r="10669" spans="1:1" ht="27.75" customHeight="1" x14ac:dyDescent="0.2">
      <c r="A10669" s="10"/>
    </row>
    <row r="10670" spans="1:1" ht="27.75" customHeight="1" x14ac:dyDescent="0.2">
      <c r="A10670" s="10"/>
    </row>
    <row r="10671" spans="1:1" ht="27.75" customHeight="1" x14ac:dyDescent="0.2">
      <c r="A10671" s="10"/>
    </row>
    <row r="10672" spans="1:1" ht="27.75" customHeight="1" x14ac:dyDescent="0.2">
      <c r="A10672" s="10"/>
    </row>
    <row r="10673" spans="1:1" ht="27.75" customHeight="1" x14ac:dyDescent="0.2">
      <c r="A10673" s="10"/>
    </row>
    <row r="10674" spans="1:1" ht="27.75" customHeight="1" x14ac:dyDescent="0.2">
      <c r="A10674" s="10"/>
    </row>
    <row r="10675" spans="1:1" ht="27.75" customHeight="1" x14ac:dyDescent="0.2">
      <c r="A10675" s="10"/>
    </row>
    <row r="10676" spans="1:1" ht="27.75" customHeight="1" x14ac:dyDescent="0.2">
      <c r="A10676" s="10"/>
    </row>
    <row r="10677" spans="1:1" ht="27.75" customHeight="1" x14ac:dyDescent="0.2">
      <c r="A10677" s="10"/>
    </row>
    <row r="10678" spans="1:1" ht="27.75" customHeight="1" x14ac:dyDescent="0.2">
      <c r="A10678" s="10"/>
    </row>
    <row r="10679" spans="1:1" ht="27.75" customHeight="1" x14ac:dyDescent="0.2">
      <c r="A10679" s="10"/>
    </row>
    <row r="10680" spans="1:1" ht="27.75" customHeight="1" x14ac:dyDescent="0.2">
      <c r="A10680" s="10"/>
    </row>
    <row r="10681" spans="1:1" ht="27.75" customHeight="1" x14ac:dyDescent="0.2">
      <c r="A10681" s="10"/>
    </row>
    <row r="10682" spans="1:1" ht="27.75" customHeight="1" x14ac:dyDescent="0.2">
      <c r="A10682" s="10"/>
    </row>
    <row r="10683" spans="1:1" ht="27.75" customHeight="1" x14ac:dyDescent="0.2">
      <c r="A10683" s="10"/>
    </row>
    <row r="10684" spans="1:1" ht="27.75" customHeight="1" x14ac:dyDescent="0.2">
      <c r="A10684" s="10"/>
    </row>
    <row r="10685" spans="1:1" ht="27.75" customHeight="1" x14ac:dyDescent="0.2">
      <c r="A10685" s="10"/>
    </row>
    <row r="10686" spans="1:1" ht="27.75" customHeight="1" x14ac:dyDescent="0.2">
      <c r="A10686" s="10"/>
    </row>
    <row r="10687" spans="1:1" ht="27.75" customHeight="1" x14ac:dyDescent="0.2">
      <c r="A10687" s="10"/>
    </row>
    <row r="10688" spans="1:1" ht="27.75" customHeight="1" x14ac:dyDescent="0.2">
      <c r="A10688" s="10"/>
    </row>
    <row r="10689" spans="1:1" ht="27.75" customHeight="1" x14ac:dyDescent="0.2">
      <c r="A10689" s="10"/>
    </row>
    <row r="10690" spans="1:1" ht="27.75" customHeight="1" x14ac:dyDescent="0.2">
      <c r="A10690" s="10"/>
    </row>
    <row r="10691" spans="1:1" ht="27.75" customHeight="1" x14ac:dyDescent="0.2">
      <c r="A10691" s="10"/>
    </row>
    <row r="10692" spans="1:1" ht="27.75" customHeight="1" x14ac:dyDescent="0.2">
      <c r="A10692" s="10"/>
    </row>
    <row r="10693" spans="1:1" ht="27.75" customHeight="1" x14ac:dyDescent="0.2">
      <c r="A10693" s="10"/>
    </row>
    <row r="10694" spans="1:1" ht="27.75" customHeight="1" x14ac:dyDescent="0.2">
      <c r="A10694" s="10"/>
    </row>
    <row r="10695" spans="1:1" ht="27.75" customHeight="1" x14ac:dyDescent="0.2">
      <c r="A10695" s="10"/>
    </row>
    <row r="10696" spans="1:1" ht="27.75" customHeight="1" x14ac:dyDescent="0.2">
      <c r="A10696" s="10"/>
    </row>
    <row r="10697" spans="1:1" ht="27.75" customHeight="1" x14ac:dyDescent="0.2">
      <c r="A10697" s="10"/>
    </row>
    <row r="10698" spans="1:1" ht="27.75" customHeight="1" x14ac:dyDescent="0.2">
      <c r="A10698" s="10"/>
    </row>
    <row r="10699" spans="1:1" ht="27.75" customHeight="1" x14ac:dyDescent="0.2">
      <c r="A10699" s="10"/>
    </row>
    <row r="10700" spans="1:1" ht="27.75" customHeight="1" x14ac:dyDescent="0.2">
      <c r="A10700" s="10"/>
    </row>
    <row r="10701" spans="1:1" ht="27.75" customHeight="1" x14ac:dyDescent="0.2">
      <c r="A10701" s="10"/>
    </row>
    <row r="10702" spans="1:1" ht="27.75" customHeight="1" x14ac:dyDescent="0.2">
      <c r="A10702" s="10"/>
    </row>
    <row r="10703" spans="1:1" ht="27.75" customHeight="1" x14ac:dyDescent="0.2">
      <c r="A10703" s="10"/>
    </row>
    <row r="10704" spans="1:1" ht="27.75" customHeight="1" x14ac:dyDescent="0.2">
      <c r="A10704" s="10"/>
    </row>
    <row r="10705" spans="1:1" ht="27.75" customHeight="1" x14ac:dyDescent="0.2">
      <c r="A10705" s="10"/>
    </row>
    <row r="10706" spans="1:1" ht="27.75" customHeight="1" x14ac:dyDescent="0.2">
      <c r="A10706" s="10"/>
    </row>
    <row r="10707" spans="1:1" ht="27.75" customHeight="1" x14ac:dyDescent="0.2">
      <c r="A10707" s="10"/>
    </row>
    <row r="10708" spans="1:1" ht="27.75" customHeight="1" x14ac:dyDescent="0.2">
      <c r="A10708" s="10"/>
    </row>
    <row r="10709" spans="1:1" ht="27.75" customHeight="1" x14ac:dyDescent="0.2">
      <c r="A10709" s="10"/>
    </row>
    <row r="10710" spans="1:1" ht="27.75" customHeight="1" x14ac:dyDescent="0.2">
      <c r="A10710" s="10"/>
    </row>
    <row r="10711" spans="1:1" ht="27.75" customHeight="1" x14ac:dyDescent="0.2">
      <c r="A10711" s="10"/>
    </row>
    <row r="10712" spans="1:1" ht="27.75" customHeight="1" x14ac:dyDescent="0.2">
      <c r="A10712" s="10"/>
    </row>
    <row r="10713" spans="1:1" ht="27.75" customHeight="1" x14ac:dyDescent="0.2">
      <c r="A10713" s="10"/>
    </row>
    <row r="10714" spans="1:1" ht="27.75" customHeight="1" x14ac:dyDescent="0.2">
      <c r="A10714" s="10"/>
    </row>
    <row r="10715" spans="1:1" ht="27.75" customHeight="1" x14ac:dyDescent="0.2">
      <c r="A10715" s="10"/>
    </row>
    <row r="10716" spans="1:1" ht="27.75" customHeight="1" x14ac:dyDescent="0.2">
      <c r="A10716" s="10"/>
    </row>
    <row r="10717" spans="1:1" ht="27.75" customHeight="1" x14ac:dyDescent="0.2">
      <c r="A10717" s="10"/>
    </row>
    <row r="10718" spans="1:1" ht="27.75" customHeight="1" x14ac:dyDescent="0.2">
      <c r="A10718" s="10"/>
    </row>
    <row r="10719" spans="1:1" ht="27.75" customHeight="1" x14ac:dyDescent="0.2">
      <c r="A10719" s="10"/>
    </row>
    <row r="10720" spans="1:1" ht="27.75" customHeight="1" x14ac:dyDescent="0.2">
      <c r="A10720" s="10"/>
    </row>
    <row r="10721" spans="1:1" ht="27.75" customHeight="1" x14ac:dyDescent="0.2">
      <c r="A10721" s="10"/>
    </row>
    <row r="10722" spans="1:1" ht="27.75" customHeight="1" x14ac:dyDescent="0.2">
      <c r="A10722" s="10"/>
    </row>
    <row r="10723" spans="1:1" ht="27.75" customHeight="1" x14ac:dyDescent="0.2">
      <c r="A10723" s="10"/>
    </row>
    <row r="10724" spans="1:1" ht="27.75" customHeight="1" x14ac:dyDescent="0.2">
      <c r="A10724" s="10"/>
    </row>
    <row r="10725" spans="1:1" ht="27.75" customHeight="1" x14ac:dyDescent="0.2">
      <c r="A10725" s="10"/>
    </row>
    <row r="10726" spans="1:1" ht="27.75" customHeight="1" x14ac:dyDescent="0.2">
      <c r="A10726" s="10"/>
    </row>
    <row r="10727" spans="1:1" ht="27.75" customHeight="1" x14ac:dyDescent="0.2">
      <c r="A10727" s="10"/>
    </row>
    <row r="10728" spans="1:1" ht="27.75" customHeight="1" x14ac:dyDescent="0.2">
      <c r="A10728" s="10"/>
    </row>
    <row r="10729" spans="1:1" ht="27.75" customHeight="1" x14ac:dyDescent="0.2">
      <c r="A10729" s="10"/>
    </row>
    <row r="10730" spans="1:1" ht="27.75" customHeight="1" x14ac:dyDescent="0.2">
      <c r="A10730" s="10"/>
    </row>
    <row r="10731" spans="1:1" ht="27.75" customHeight="1" x14ac:dyDescent="0.2">
      <c r="A10731" s="10"/>
    </row>
    <row r="10732" spans="1:1" ht="27.75" customHeight="1" x14ac:dyDescent="0.2">
      <c r="A10732" s="10"/>
    </row>
    <row r="10733" spans="1:1" ht="27.75" customHeight="1" x14ac:dyDescent="0.2">
      <c r="A10733" s="10"/>
    </row>
    <row r="10734" spans="1:1" ht="27.75" customHeight="1" x14ac:dyDescent="0.2">
      <c r="A10734" s="10"/>
    </row>
    <row r="10735" spans="1:1" ht="27.75" customHeight="1" x14ac:dyDescent="0.2">
      <c r="A10735" s="10"/>
    </row>
    <row r="10736" spans="1:1" ht="27.75" customHeight="1" x14ac:dyDescent="0.2">
      <c r="A10736" s="10"/>
    </row>
    <row r="10737" spans="1:1" ht="27.75" customHeight="1" x14ac:dyDescent="0.2">
      <c r="A10737" s="10"/>
    </row>
    <row r="10738" spans="1:1" ht="27.75" customHeight="1" x14ac:dyDescent="0.2">
      <c r="A10738" s="10"/>
    </row>
    <row r="10739" spans="1:1" ht="27.75" customHeight="1" x14ac:dyDescent="0.2">
      <c r="A10739" s="10"/>
    </row>
    <row r="10740" spans="1:1" ht="27.75" customHeight="1" x14ac:dyDescent="0.2">
      <c r="A10740" s="10"/>
    </row>
    <row r="10741" spans="1:1" ht="27.75" customHeight="1" x14ac:dyDescent="0.2">
      <c r="A10741" s="10"/>
    </row>
    <row r="10742" spans="1:1" ht="27.75" customHeight="1" x14ac:dyDescent="0.2">
      <c r="A10742" s="10"/>
    </row>
    <row r="10743" spans="1:1" ht="27.75" customHeight="1" x14ac:dyDescent="0.2">
      <c r="A10743" s="10"/>
    </row>
    <row r="10744" spans="1:1" ht="27.75" customHeight="1" x14ac:dyDescent="0.2">
      <c r="A10744" s="10"/>
    </row>
    <row r="10745" spans="1:1" ht="27.75" customHeight="1" x14ac:dyDescent="0.2">
      <c r="A10745" s="10"/>
    </row>
    <row r="10746" spans="1:1" ht="27.75" customHeight="1" x14ac:dyDescent="0.2">
      <c r="A10746" s="10"/>
    </row>
    <row r="10747" spans="1:1" ht="27.75" customHeight="1" x14ac:dyDescent="0.2">
      <c r="A10747" s="10"/>
    </row>
    <row r="10748" spans="1:1" ht="27.75" customHeight="1" x14ac:dyDescent="0.2">
      <c r="A10748" s="10"/>
    </row>
    <row r="10749" spans="1:1" ht="27.75" customHeight="1" x14ac:dyDescent="0.2">
      <c r="A10749" s="10"/>
    </row>
    <row r="10750" spans="1:1" ht="27.75" customHeight="1" x14ac:dyDescent="0.2">
      <c r="A10750" s="10"/>
    </row>
    <row r="10751" spans="1:1" ht="27.75" customHeight="1" x14ac:dyDescent="0.2">
      <c r="A10751" s="10"/>
    </row>
    <row r="10752" spans="1:1" ht="27.75" customHeight="1" x14ac:dyDescent="0.2">
      <c r="A10752" s="10"/>
    </row>
    <row r="10753" spans="1:1" ht="27.75" customHeight="1" x14ac:dyDescent="0.2">
      <c r="A10753" s="10"/>
    </row>
    <row r="10754" spans="1:1" ht="27.75" customHeight="1" x14ac:dyDescent="0.2">
      <c r="A10754" s="10"/>
    </row>
    <row r="10755" spans="1:1" ht="27.75" customHeight="1" x14ac:dyDescent="0.2">
      <c r="A10755" s="10"/>
    </row>
    <row r="10756" spans="1:1" ht="27.75" customHeight="1" x14ac:dyDescent="0.2">
      <c r="A10756" s="10"/>
    </row>
    <row r="10757" spans="1:1" ht="27.75" customHeight="1" x14ac:dyDescent="0.2">
      <c r="A10757" s="10"/>
    </row>
    <row r="10758" spans="1:1" ht="27.75" customHeight="1" x14ac:dyDescent="0.2">
      <c r="A10758" s="10"/>
    </row>
    <row r="10759" spans="1:1" ht="27.75" customHeight="1" x14ac:dyDescent="0.2">
      <c r="A10759" s="10"/>
    </row>
    <row r="10760" spans="1:1" ht="27.75" customHeight="1" x14ac:dyDescent="0.2">
      <c r="A10760" s="10"/>
    </row>
    <row r="10761" spans="1:1" ht="27.75" customHeight="1" x14ac:dyDescent="0.2">
      <c r="A10761" s="10"/>
    </row>
    <row r="10762" spans="1:1" ht="27.75" customHeight="1" x14ac:dyDescent="0.2">
      <c r="A10762" s="10"/>
    </row>
    <row r="10763" spans="1:1" ht="27.75" customHeight="1" x14ac:dyDescent="0.2">
      <c r="A10763" s="10"/>
    </row>
    <row r="10764" spans="1:1" ht="27.75" customHeight="1" x14ac:dyDescent="0.2">
      <c r="A10764" s="10"/>
    </row>
    <row r="10765" spans="1:1" ht="27.75" customHeight="1" x14ac:dyDescent="0.2">
      <c r="A10765" s="10"/>
    </row>
    <row r="10766" spans="1:1" ht="27.75" customHeight="1" x14ac:dyDescent="0.2">
      <c r="A10766" s="10"/>
    </row>
    <row r="10767" spans="1:1" ht="27.75" customHeight="1" x14ac:dyDescent="0.2">
      <c r="A10767" s="10"/>
    </row>
    <row r="10768" spans="1:1" ht="27.75" customHeight="1" x14ac:dyDescent="0.2">
      <c r="A10768" s="10"/>
    </row>
    <row r="10769" spans="1:1" ht="27.75" customHeight="1" x14ac:dyDescent="0.2">
      <c r="A10769" s="10"/>
    </row>
    <row r="10770" spans="1:1" ht="27.75" customHeight="1" x14ac:dyDescent="0.2">
      <c r="A10770" s="10"/>
    </row>
    <row r="10771" spans="1:1" ht="27.75" customHeight="1" x14ac:dyDescent="0.2">
      <c r="A10771" s="10"/>
    </row>
    <row r="10772" spans="1:1" ht="27.75" customHeight="1" x14ac:dyDescent="0.2">
      <c r="A10772" s="10"/>
    </row>
    <row r="10773" spans="1:1" ht="27.75" customHeight="1" x14ac:dyDescent="0.2">
      <c r="A10773" s="10"/>
    </row>
    <row r="10774" spans="1:1" ht="27.75" customHeight="1" x14ac:dyDescent="0.2">
      <c r="A10774" s="10"/>
    </row>
    <row r="10775" spans="1:1" ht="27.75" customHeight="1" x14ac:dyDescent="0.2">
      <c r="A10775" s="10"/>
    </row>
    <row r="10776" spans="1:1" ht="27.75" customHeight="1" x14ac:dyDescent="0.2">
      <c r="A10776" s="10"/>
    </row>
    <row r="10777" spans="1:1" ht="27.75" customHeight="1" x14ac:dyDescent="0.2">
      <c r="A10777" s="10"/>
    </row>
    <row r="10778" spans="1:1" ht="27.75" customHeight="1" x14ac:dyDescent="0.2">
      <c r="A10778" s="10"/>
    </row>
    <row r="10779" spans="1:1" ht="27.75" customHeight="1" x14ac:dyDescent="0.2">
      <c r="A10779" s="10"/>
    </row>
    <row r="10780" spans="1:1" ht="27.75" customHeight="1" x14ac:dyDescent="0.2">
      <c r="A10780" s="10"/>
    </row>
    <row r="10781" spans="1:1" ht="27.75" customHeight="1" x14ac:dyDescent="0.2">
      <c r="A10781" s="10"/>
    </row>
    <row r="10782" spans="1:1" ht="27.75" customHeight="1" x14ac:dyDescent="0.2">
      <c r="A10782" s="10"/>
    </row>
    <row r="10783" spans="1:1" ht="27.75" customHeight="1" x14ac:dyDescent="0.2">
      <c r="A10783" s="10"/>
    </row>
    <row r="10784" spans="1:1" ht="27.75" customHeight="1" x14ac:dyDescent="0.2">
      <c r="A10784" s="10"/>
    </row>
    <row r="10785" spans="1:1" ht="27.75" customHeight="1" x14ac:dyDescent="0.2">
      <c r="A10785" s="10"/>
    </row>
    <row r="10786" spans="1:1" ht="27.75" customHeight="1" x14ac:dyDescent="0.2">
      <c r="A10786" s="10"/>
    </row>
    <row r="10787" spans="1:1" ht="27.75" customHeight="1" x14ac:dyDescent="0.2">
      <c r="A10787" s="10"/>
    </row>
    <row r="10788" spans="1:1" ht="27.75" customHeight="1" x14ac:dyDescent="0.2">
      <c r="A10788" s="10"/>
    </row>
    <row r="10789" spans="1:1" ht="27.75" customHeight="1" x14ac:dyDescent="0.2">
      <c r="A10789" s="10"/>
    </row>
    <row r="10790" spans="1:1" ht="27.75" customHeight="1" x14ac:dyDescent="0.2">
      <c r="A10790" s="10"/>
    </row>
    <row r="10791" spans="1:1" ht="27.75" customHeight="1" x14ac:dyDescent="0.2">
      <c r="A10791" s="10"/>
    </row>
    <row r="10792" spans="1:1" ht="27.75" customHeight="1" x14ac:dyDescent="0.2">
      <c r="A10792" s="10"/>
    </row>
    <row r="10793" spans="1:1" ht="27.75" customHeight="1" x14ac:dyDescent="0.2">
      <c r="A10793" s="10"/>
    </row>
    <row r="10794" spans="1:1" ht="27.75" customHeight="1" x14ac:dyDescent="0.2">
      <c r="A10794" s="10"/>
    </row>
    <row r="10795" spans="1:1" ht="27.75" customHeight="1" x14ac:dyDescent="0.2">
      <c r="A10795" s="10"/>
    </row>
    <row r="10796" spans="1:1" ht="27.75" customHeight="1" x14ac:dyDescent="0.2">
      <c r="A10796" s="10"/>
    </row>
    <row r="10797" spans="1:1" ht="27.75" customHeight="1" x14ac:dyDescent="0.2">
      <c r="A10797" s="10"/>
    </row>
    <row r="10798" spans="1:1" ht="27.75" customHeight="1" x14ac:dyDescent="0.2">
      <c r="A10798" s="10"/>
    </row>
    <row r="10799" spans="1:1" ht="27.75" customHeight="1" x14ac:dyDescent="0.2">
      <c r="A10799" s="10"/>
    </row>
    <row r="10800" spans="1:1" ht="27.75" customHeight="1" x14ac:dyDescent="0.2">
      <c r="A10800" s="10"/>
    </row>
    <row r="10801" spans="1:1" ht="27.75" customHeight="1" x14ac:dyDescent="0.2">
      <c r="A10801" s="10"/>
    </row>
    <row r="10802" spans="1:1" ht="27.75" customHeight="1" x14ac:dyDescent="0.2">
      <c r="A10802" s="10"/>
    </row>
    <row r="10803" spans="1:1" ht="27.75" customHeight="1" x14ac:dyDescent="0.2">
      <c r="A10803" s="10"/>
    </row>
    <row r="10804" spans="1:1" ht="27.75" customHeight="1" x14ac:dyDescent="0.2">
      <c r="A10804" s="10"/>
    </row>
    <row r="10805" spans="1:1" ht="27.75" customHeight="1" x14ac:dyDescent="0.2">
      <c r="A10805" s="10"/>
    </row>
    <row r="10806" spans="1:1" ht="27.75" customHeight="1" x14ac:dyDescent="0.2">
      <c r="A10806" s="10"/>
    </row>
    <row r="10807" spans="1:1" ht="27.75" customHeight="1" x14ac:dyDescent="0.2">
      <c r="A10807" s="10"/>
    </row>
    <row r="10808" spans="1:1" ht="27.75" customHeight="1" x14ac:dyDescent="0.2">
      <c r="A10808" s="10"/>
    </row>
    <row r="10809" spans="1:1" ht="27.75" customHeight="1" x14ac:dyDescent="0.2">
      <c r="A10809" s="10"/>
    </row>
    <row r="10810" spans="1:1" ht="27.75" customHeight="1" x14ac:dyDescent="0.2">
      <c r="A10810" s="10"/>
    </row>
    <row r="10811" spans="1:1" ht="27.75" customHeight="1" x14ac:dyDescent="0.2">
      <c r="A10811" s="10"/>
    </row>
    <row r="10812" spans="1:1" ht="27.75" customHeight="1" x14ac:dyDescent="0.2">
      <c r="A10812" s="10"/>
    </row>
    <row r="10813" spans="1:1" ht="27.75" customHeight="1" x14ac:dyDescent="0.2">
      <c r="A10813" s="10"/>
    </row>
    <row r="10814" spans="1:1" ht="27.75" customHeight="1" x14ac:dyDescent="0.2">
      <c r="A10814" s="10"/>
    </row>
    <row r="10815" spans="1:1" ht="27.75" customHeight="1" x14ac:dyDescent="0.2">
      <c r="A10815" s="10"/>
    </row>
    <row r="10816" spans="1:1" ht="27.75" customHeight="1" x14ac:dyDescent="0.2">
      <c r="A10816" s="10"/>
    </row>
    <row r="10817" spans="1:1" ht="27.75" customHeight="1" x14ac:dyDescent="0.2">
      <c r="A10817" s="10"/>
    </row>
    <row r="10818" spans="1:1" ht="27.75" customHeight="1" x14ac:dyDescent="0.2">
      <c r="A10818" s="10"/>
    </row>
    <row r="10819" spans="1:1" ht="27.75" customHeight="1" x14ac:dyDescent="0.2">
      <c r="A10819" s="10"/>
    </row>
    <row r="10820" spans="1:1" ht="27.75" customHeight="1" x14ac:dyDescent="0.2">
      <c r="A10820" s="10"/>
    </row>
    <row r="10821" spans="1:1" ht="27.75" customHeight="1" x14ac:dyDescent="0.2">
      <c r="A10821" s="10"/>
    </row>
    <row r="10822" spans="1:1" ht="27.75" customHeight="1" x14ac:dyDescent="0.2">
      <c r="A10822" s="10"/>
    </row>
    <row r="10823" spans="1:1" ht="27.75" customHeight="1" x14ac:dyDescent="0.2">
      <c r="A10823" s="10"/>
    </row>
    <row r="10824" spans="1:1" ht="27.75" customHeight="1" x14ac:dyDescent="0.2">
      <c r="A10824" s="10"/>
    </row>
    <row r="10825" spans="1:1" ht="27.75" customHeight="1" x14ac:dyDescent="0.2">
      <c r="A10825" s="10"/>
    </row>
    <row r="10826" spans="1:1" ht="27.75" customHeight="1" x14ac:dyDescent="0.2">
      <c r="A10826" s="10"/>
    </row>
    <row r="10827" spans="1:1" ht="27.75" customHeight="1" x14ac:dyDescent="0.2">
      <c r="A10827" s="10"/>
    </row>
    <row r="10828" spans="1:1" ht="27.75" customHeight="1" x14ac:dyDescent="0.2">
      <c r="A10828" s="10"/>
    </row>
    <row r="10829" spans="1:1" ht="27.75" customHeight="1" x14ac:dyDescent="0.2">
      <c r="A10829" s="10"/>
    </row>
    <row r="10830" spans="1:1" ht="27.75" customHeight="1" x14ac:dyDescent="0.2">
      <c r="A10830" s="10"/>
    </row>
    <row r="10831" spans="1:1" ht="27.75" customHeight="1" x14ac:dyDescent="0.2">
      <c r="A10831" s="10"/>
    </row>
    <row r="10832" spans="1:1" ht="27.75" customHeight="1" x14ac:dyDescent="0.2">
      <c r="A10832" s="10"/>
    </row>
    <row r="10833" spans="1:1" ht="27.75" customHeight="1" x14ac:dyDescent="0.2">
      <c r="A10833" s="10"/>
    </row>
    <row r="10834" spans="1:1" ht="27.75" customHeight="1" x14ac:dyDescent="0.2">
      <c r="A10834" s="10"/>
    </row>
    <row r="10835" spans="1:1" ht="27.75" customHeight="1" x14ac:dyDescent="0.2">
      <c r="A10835" s="10"/>
    </row>
    <row r="10836" spans="1:1" ht="27.75" customHeight="1" x14ac:dyDescent="0.2">
      <c r="A10836" s="10"/>
    </row>
    <row r="10837" spans="1:1" ht="27.75" customHeight="1" x14ac:dyDescent="0.2">
      <c r="A10837" s="10"/>
    </row>
    <row r="10838" spans="1:1" ht="27.75" customHeight="1" x14ac:dyDescent="0.2">
      <c r="A10838" s="10"/>
    </row>
    <row r="10839" spans="1:1" ht="27.75" customHeight="1" x14ac:dyDescent="0.2">
      <c r="A10839" s="10"/>
    </row>
    <row r="10840" spans="1:1" ht="27.75" customHeight="1" x14ac:dyDescent="0.2">
      <c r="A10840" s="10"/>
    </row>
    <row r="10841" spans="1:1" ht="27.75" customHeight="1" x14ac:dyDescent="0.2">
      <c r="A10841" s="10"/>
    </row>
    <row r="10842" spans="1:1" ht="27.75" customHeight="1" x14ac:dyDescent="0.2">
      <c r="A10842" s="10"/>
    </row>
    <row r="10843" spans="1:1" ht="27.75" customHeight="1" x14ac:dyDescent="0.2">
      <c r="A10843" s="10"/>
    </row>
    <row r="10844" spans="1:1" ht="27.75" customHeight="1" x14ac:dyDescent="0.2">
      <c r="A10844" s="10"/>
    </row>
    <row r="10845" spans="1:1" ht="27.75" customHeight="1" x14ac:dyDescent="0.2">
      <c r="A10845" s="10"/>
    </row>
    <row r="10846" spans="1:1" ht="27.75" customHeight="1" x14ac:dyDescent="0.2">
      <c r="A10846" s="10"/>
    </row>
    <row r="10847" spans="1:1" ht="27.75" customHeight="1" x14ac:dyDescent="0.2">
      <c r="A10847" s="10"/>
    </row>
    <row r="10848" spans="1:1" ht="27.75" customHeight="1" x14ac:dyDescent="0.2">
      <c r="A10848" s="10"/>
    </row>
    <row r="10849" spans="1:1" ht="27.75" customHeight="1" x14ac:dyDescent="0.2">
      <c r="A10849" s="10"/>
    </row>
    <row r="10850" spans="1:1" ht="27.75" customHeight="1" x14ac:dyDescent="0.2">
      <c r="A10850" s="10"/>
    </row>
    <row r="10851" spans="1:1" ht="27.75" customHeight="1" x14ac:dyDescent="0.2">
      <c r="A10851" s="10"/>
    </row>
    <row r="10852" spans="1:1" ht="27.75" customHeight="1" x14ac:dyDescent="0.2">
      <c r="A10852" s="10"/>
    </row>
    <row r="10853" spans="1:1" ht="27.75" customHeight="1" x14ac:dyDescent="0.2">
      <c r="A10853" s="10"/>
    </row>
    <row r="10854" spans="1:1" ht="27.75" customHeight="1" x14ac:dyDescent="0.2">
      <c r="A10854" s="10"/>
    </row>
    <row r="10855" spans="1:1" ht="27.75" customHeight="1" x14ac:dyDescent="0.2">
      <c r="A10855" s="10"/>
    </row>
    <row r="10856" spans="1:1" ht="27.75" customHeight="1" x14ac:dyDescent="0.2">
      <c r="A10856" s="10"/>
    </row>
    <row r="10857" spans="1:1" ht="27.75" customHeight="1" x14ac:dyDescent="0.2">
      <c r="A10857" s="10"/>
    </row>
    <row r="10858" spans="1:1" ht="27.75" customHeight="1" x14ac:dyDescent="0.2">
      <c r="A10858" s="10"/>
    </row>
    <row r="10859" spans="1:1" ht="27.75" customHeight="1" x14ac:dyDescent="0.2">
      <c r="A10859" s="10"/>
    </row>
    <row r="10860" spans="1:1" ht="27.75" customHeight="1" x14ac:dyDescent="0.2">
      <c r="A10860" s="10"/>
    </row>
    <row r="10861" spans="1:1" ht="27.75" customHeight="1" x14ac:dyDescent="0.2">
      <c r="A10861" s="10"/>
    </row>
    <row r="10862" spans="1:1" ht="27.75" customHeight="1" x14ac:dyDescent="0.2">
      <c r="A10862" s="10"/>
    </row>
    <row r="10863" spans="1:1" ht="27.75" customHeight="1" x14ac:dyDescent="0.2">
      <c r="A10863" s="10"/>
    </row>
    <row r="10864" spans="1:1" ht="27.75" customHeight="1" x14ac:dyDescent="0.2">
      <c r="A10864" s="10"/>
    </row>
    <row r="10865" spans="1:1" ht="27.75" customHeight="1" x14ac:dyDescent="0.2">
      <c r="A10865" s="10"/>
    </row>
    <row r="10866" spans="1:1" ht="27.75" customHeight="1" x14ac:dyDescent="0.2">
      <c r="A10866" s="10"/>
    </row>
    <row r="10867" spans="1:1" ht="27.75" customHeight="1" x14ac:dyDescent="0.2">
      <c r="A10867" s="10"/>
    </row>
    <row r="10868" spans="1:1" ht="27.75" customHeight="1" x14ac:dyDescent="0.2">
      <c r="A10868" s="10"/>
    </row>
    <row r="10869" spans="1:1" ht="27.75" customHeight="1" x14ac:dyDescent="0.2">
      <c r="A10869" s="10"/>
    </row>
    <row r="10870" spans="1:1" ht="27.75" customHeight="1" x14ac:dyDescent="0.2">
      <c r="A10870" s="10"/>
    </row>
    <row r="10871" spans="1:1" ht="27.75" customHeight="1" x14ac:dyDescent="0.2">
      <c r="A10871" s="10"/>
    </row>
    <row r="10872" spans="1:1" ht="27.75" customHeight="1" x14ac:dyDescent="0.2">
      <c r="A10872" s="10"/>
    </row>
    <row r="10873" spans="1:1" ht="27.75" customHeight="1" x14ac:dyDescent="0.2">
      <c r="A10873" s="10"/>
    </row>
    <row r="10874" spans="1:1" ht="27.75" customHeight="1" x14ac:dyDescent="0.2">
      <c r="A10874" s="10"/>
    </row>
    <row r="10875" spans="1:1" ht="27.75" customHeight="1" x14ac:dyDescent="0.2">
      <c r="A10875" s="10"/>
    </row>
    <row r="10876" spans="1:1" ht="27.75" customHeight="1" x14ac:dyDescent="0.2">
      <c r="A10876" s="10"/>
    </row>
    <row r="10877" spans="1:1" ht="27.75" customHeight="1" x14ac:dyDescent="0.2">
      <c r="A10877" s="10"/>
    </row>
    <row r="10878" spans="1:1" ht="27.75" customHeight="1" x14ac:dyDescent="0.2">
      <c r="A10878" s="10"/>
    </row>
    <row r="10879" spans="1:1" ht="27.75" customHeight="1" x14ac:dyDescent="0.2">
      <c r="A10879" s="10"/>
    </row>
    <row r="10880" spans="1:1" ht="27.75" customHeight="1" x14ac:dyDescent="0.2">
      <c r="A10880" s="10"/>
    </row>
    <row r="10881" spans="1:1" ht="27.75" customHeight="1" x14ac:dyDescent="0.2">
      <c r="A10881" s="10"/>
    </row>
    <row r="10882" spans="1:1" ht="27.75" customHeight="1" x14ac:dyDescent="0.2">
      <c r="A10882" s="10"/>
    </row>
    <row r="10883" spans="1:1" ht="27.75" customHeight="1" x14ac:dyDescent="0.2">
      <c r="A10883" s="10"/>
    </row>
    <row r="10884" spans="1:1" ht="27.75" customHeight="1" x14ac:dyDescent="0.2">
      <c r="A10884" s="10"/>
    </row>
    <row r="10885" spans="1:1" ht="27.75" customHeight="1" x14ac:dyDescent="0.2">
      <c r="A10885" s="10"/>
    </row>
    <row r="10886" spans="1:1" ht="27.75" customHeight="1" x14ac:dyDescent="0.2">
      <c r="A10886" s="10"/>
    </row>
    <row r="10887" spans="1:1" ht="27.75" customHeight="1" x14ac:dyDescent="0.2">
      <c r="A10887" s="10"/>
    </row>
    <row r="10888" spans="1:1" ht="27.75" customHeight="1" x14ac:dyDescent="0.2">
      <c r="A10888" s="10"/>
    </row>
    <row r="10889" spans="1:1" ht="27.75" customHeight="1" x14ac:dyDescent="0.2">
      <c r="A10889" s="10"/>
    </row>
    <row r="10890" spans="1:1" ht="27.75" customHeight="1" x14ac:dyDescent="0.2">
      <c r="A10890" s="10"/>
    </row>
    <row r="10891" spans="1:1" ht="27.75" customHeight="1" x14ac:dyDescent="0.2">
      <c r="A10891" s="10"/>
    </row>
    <row r="10892" spans="1:1" ht="27.75" customHeight="1" x14ac:dyDescent="0.2">
      <c r="A10892" s="10"/>
    </row>
    <row r="10893" spans="1:1" ht="27.75" customHeight="1" x14ac:dyDescent="0.2">
      <c r="A10893" s="10"/>
    </row>
    <row r="10894" spans="1:1" ht="27.75" customHeight="1" x14ac:dyDescent="0.2">
      <c r="A10894" s="10"/>
    </row>
    <row r="10895" spans="1:1" ht="27.75" customHeight="1" x14ac:dyDescent="0.2">
      <c r="A10895" s="10"/>
    </row>
    <row r="10896" spans="1:1" ht="27.75" customHeight="1" x14ac:dyDescent="0.2">
      <c r="A10896" s="10"/>
    </row>
    <row r="10897" spans="1:1" ht="27.75" customHeight="1" x14ac:dyDescent="0.2">
      <c r="A10897" s="10"/>
    </row>
    <row r="10898" spans="1:1" ht="27.75" customHeight="1" x14ac:dyDescent="0.2">
      <c r="A10898" s="10"/>
    </row>
    <row r="10899" spans="1:1" ht="27.75" customHeight="1" x14ac:dyDescent="0.2">
      <c r="A10899" s="10"/>
    </row>
    <row r="10900" spans="1:1" ht="27.75" customHeight="1" x14ac:dyDescent="0.2">
      <c r="A10900" s="10"/>
    </row>
    <row r="10901" spans="1:1" ht="27.75" customHeight="1" x14ac:dyDescent="0.2">
      <c r="A10901" s="10"/>
    </row>
    <row r="10902" spans="1:1" ht="27.75" customHeight="1" x14ac:dyDescent="0.2">
      <c r="A10902" s="10"/>
    </row>
    <row r="10903" spans="1:1" ht="27.75" customHeight="1" x14ac:dyDescent="0.2">
      <c r="A10903" s="10"/>
    </row>
    <row r="10904" spans="1:1" ht="27.75" customHeight="1" x14ac:dyDescent="0.2">
      <c r="A10904" s="10"/>
    </row>
    <row r="10905" spans="1:1" ht="27.75" customHeight="1" x14ac:dyDescent="0.2">
      <c r="A10905" s="10"/>
    </row>
    <row r="10906" spans="1:1" ht="27.75" customHeight="1" x14ac:dyDescent="0.2">
      <c r="A10906" s="10"/>
    </row>
    <row r="10907" spans="1:1" ht="27.75" customHeight="1" x14ac:dyDescent="0.2">
      <c r="A10907" s="10"/>
    </row>
    <row r="10908" spans="1:1" ht="27.75" customHeight="1" x14ac:dyDescent="0.2">
      <c r="A10908" s="10"/>
    </row>
    <row r="10909" spans="1:1" ht="27.75" customHeight="1" x14ac:dyDescent="0.2">
      <c r="A10909" s="10"/>
    </row>
    <row r="10910" spans="1:1" ht="27.75" customHeight="1" x14ac:dyDescent="0.2">
      <c r="A10910" s="10"/>
    </row>
    <row r="10911" spans="1:1" ht="27.75" customHeight="1" x14ac:dyDescent="0.2">
      <c r="A10911" s="10"/>
    </row>
    <row r="10912" spans="1:1" ht="27.75" customHeight="1" x14ac:dyDescent="0.2">
      <c r="A10912" s="10"/>
    </row>
    <row r="10913" spans="1:1" ht="27.75" customHeight="1" x14ac:dyDescent="0.2">
      <c r="A10913" s="10"/>
    </row>
    <row r="10914" spans="1:1" ht="27.75" customHeight="1" x14ac:dyDescent="0.2">
      <c r="A10914" s="10"/>
    </row>
    <row r="10915" spans="1:1" ht="27.75" customHeight="1" x14ac:dyDescent="0.2">
      <c r="A10915" s="10"/>
    </row>
    <row r="10916" spans="1:1" ht="27.75" customHeight="1" x14ac:dyDescent="0.2">
      <c r="A10916" s="10"/>
    </row>
    <row r="10917" spans="1:1" ht="27.75" customHeight="1" x14ac:dyDescent="0.2">
      <c r="A10917" s="10"/>
    </row>
    <row r="10918" spans="1:1" ht="27.75" customHeight="1" x14ac:dyDescent="0.2">
      <c r="A10918" s="10"/>
    </row>
    <row r="10919" spans="1:1" ht="27.75" customHeight="1" x14ac:dyDescent="0.2">
      <c r="A10919" s="10"/>
    </row>
    <row r="10920" spans="1:1" ht="27.75" customHeight="1" x14ac:dyDescent="0.2">
      <c r="A10920" s="10"/>
    </row>
    <row r="10921" spans="1:1" ht="27.75" customHeight="1" x14ac:dyDescent="0.2">
      <c r="A10921" s="10"/>
    </row>
    <row r="10922" spans="1:1" ht="27.75" customHeight="1" x14ac:dyDescent="0.2">
      <c r="A10922" s="10"/>
    </row>
    <row r="10923" spans="1:1" ht="27.75" customHeight="1" x14ac:dyDescent="0.2">
      <c r="A10923" s="10"/>
    </row>
    <row r="10924" spans="1:1" ht="27.75" customHeight="1" x14ac:dyDescent="0.2">
      <c r="A10924" s="10"/>
    </row>
    <row r="10925" spans="1:1" ht="27.75" customHeight="1" x14ac:dyDescent="0.2">
      <c r="A10925" s="10"/>
    </row>
    <row r="10926" spans="1:1" ht="27.75" customHeight="1" x14ac:dyDescent="0.2">
      <c r="A10926" s="10"/>
    </row>
    <row r="10927" spans="1:1" ht="27.75" customHeight="1" x14ac:dyDescent="0.2">
      <c r="A10927" s="10"/>
    </row>
    <row r="10928" spans="1:1" ht="27.75" customHeight="1" x14ac:dyDescent="0.2">
      <c r="A10928" s="10"/>
    </row>
    <row r="10929" spans="1:1" ht="27.75" customHeight="1" x14ac:dyDescent="0.2">
      <c r="A10929" s="10"/>
    </row>
    <row r="10930" spans="1:1" ht="27.75" customHeight="1" x14ac:dyDescent="0.2">
      <c r="A10930" s="10"/>
    </row>
    <row r="10931" spans="1:1" ht="27.75" customHeight="1" x14ac:dyDescent="0.2">
      <c r="A10931" s="10"/>
    </row>
    <row r="10932" spans="1:1" ht="27.75" customHeight="1" x14ac:dyDescent="0.2">
      <c r="A10932" s="10"/>
    </row>
    <row r="10933" spans="1:1" ht="27.75" customHeight="1" x14ac:dyDescent="0.2">
      <c r="A10933" s="10"/>
    </row>
    <row r="10934" spans="1:1" ht="27.75" customHeight="1" x14ac:dyDescent="0.2">
      <c r="A10934" s="10"/>
    </row>
    <row r="10935" spans="1:1" ht="27.75" customHeight="1" x14ac:dyDescent="0.2">
      <c r="A10935" s="10"/>
    </row>
    <row r="10936" spans="1:1" ht="27.75" customHeight="1" x14ac:dyDescent="0.2">
      <c r="A10936" s="10"/>
    </row>
    <row r="10937" spans="1:1" ht="27.75" customHeight="1" x14ac:dyDescent="0.2">
      <c r="A10937" s="10"/>
    </row>
    <row r="10938" spans="1:1" ht="27.75" customHeight="1" x14ac:dyDescent="0.2">
      <c r="A10938" s="10"/>
    </row>
    <row r="10939" spans="1:1" ht="27.75" customHeight="1" x14ac:dyDescent="0.2">
      <c r="A10939" s="10"/>
    </row>
    <row r="10940" spans="1:1" ht="27.75" customHeight="1" x14ac:dyDescent="0.2">
      <c r="A10940" s="10"/>
    </row>
    <row r="10941" spans="1:1" ht="27.75" customHeight="1" x14ac:dyDescent="0.2">
      <c r="A10941" s="10"/>
    </row>
    <row r="10942" spans="1:1" ht="27.75" customHeight="1" x14ac:dyDescent="0.2">
      <c r="A10942" s="10"/>
    </row>
    <row r="10943" spans="1:1" ht="27.75" customHeight="1" x14ac:dyDescent="0.2">
      <c r="A10943" s="10"/>
    </row>
    <row r="10944" spans="1:1" ht="27.75" customHeight="1" x14ac:dyDescent="0.2">
      <c r="A10944" s="10"/>
    </row>
    <row r="10945" spans="1:1" ht="27.75" customHeight="1" x14ac:dyDescent="0.2">
      <c r="A10945" s="10"/>
    </row>
    <row r="10946" spans="1:1" ht="27.75" customHeight="1" x14ac:dyDescent="0.2">
      <c r="A10946" s="10"/>
    </row>
    <row r="10947" spans="1:1" ht="27.75" customHeight="1" x14ac:dyDescent="0.2">
      <c r="A10947" s="10"/>
    </row>
    <row r="10948" spans="1:1" ht="27.75" customHeight="1" x14ac:dyDescent="0.2">
      <c r="A10948" s="10"/>
    </row>
    <row r="10949" spans="1:1" ht="27.75" customHeight="1" x14ac:dyDescent="0.2">
      <c r="A10949" s="10"/>
    </row>
    <row r="10950" spans="1:1" ht="27.75" customHeight="1" x14ac:dyDescent="0.2">
      <c r="A10950" s="10"/>
    </row>
    <row r="10951" spans="1:1" ht="27.75" customHeight="1" x14ac:dyDescent="0.2">
      <c r="A10951" s="10"/>
    </row>
    <row r="10952" spans="1:1" ht="27.75" customHeight="1" x14ac:dyDescent="0.2">
      <c r="A10952" s="10"/>
    </row>
    <row r="10953" spans="1:1" ht="27.75" customHeight="1" x14ac:dyDescent="0.2">
      <c r="A10953" s="10"/>
    </row>
    <row r="10954" spans="1:1" ht="27.75" customHeight="1" x14ac:dyDescent="0.2">
      <c r="A10954" s="10"/>
    </row>
    <row r="10955" spans="1:1" ht="27.75" customHeight="1" x14ac:dyDescent="0.2">
      <c r="A10955" s="10"/>
    </row>
    <row r="10956" spans="1:1" ht="27.75" customHeight="1" x14ac:dyDescent="0.2">
      <c r="A10956" s="10"/>
    </row>
    <row r="10957" spans="1:1" ht="27.75" customHeight="1" x14ac:dyDescent="0.2">
      <c r="A10957" s="10"/>
    </row>
    <row r="10958" spans="1:1" ht="27.75" customHeight="1" x14ac:dyDescent="0.2">
      <c r="A10958" s="10"/>
    </row>
    <row r="10959" spans="1:1" ht="27.75" customHeight="1" x14ac:dyDescent="0.2">
      <c r="A10959" s="10"/>
    </row>
    <row r="10960" spans="1:1" ht="27.75" customHeight="1" x14ac:dyDescent="0.2">
      <c r="A10960" s="10"/>
    </row>
    <row r="10961" spans="1:1" ht="27.75" customHeight="1" x14ac:dyDescent="0.2">
      <c r="A10961" s="10"/>
    </row>
    <row r="10962" spans="1:1" ht="27.75" customHeight="1" x14ac:dyDescent="0.2">
      <c r="A10962" s="10"/>
    </row>
    <row r="10963" spans="1:1" ht="27.75" customHeight="1" x14ac:dyDescent="0.2">
      <c r="A10963" s="10"/>
    </row>
    <row r="10964" spans="1:1" ht="27.75" customHeight="1" x14ac:dyDescent="0.2">
      <c r="A10964" s="10"/>
    </row>
    <row r="10965" spans="1:1" ht="27.75" customHeight="1" x14ac:dyDescent="0.2">
      <c r="A10965" s="10"/>
    </row>
    <row r="10966" spans="1:1" ht="27.75" customHeight="1" x14ac:dyDescent="0.2">
      <c r="A10966" s="10"/>
    </row>
    <row r="10967" spans="1:1" ht="27.75" customHeight="1" x14ac:dyDescent="0.2">
      <c r="A10967" s="10"/>
    </row>
    <row r="10968" spans="1:1" ht="27.75" customHeight="1" x14ac:dyDescent="0.2">
      <c r="A10968" s="10"/>
    </row>
    <row r="10969" spans="1:1" ht="27.75" customHeight="1" x14ac:dyDescent="0.2">
      <c r="A10969" s="10"/>
    </row>
    <row r="10970" spans="1:1" ht="27.75" customHeight="1" x14ac:dyDescent="0.2">
      <c r="A10970" s="10"/>
    </row>
    <row r="10971" spans="1:1" ht="27.75" customHeight="1" x14ac:dyDescent="0.2">
      <c r="A10971" s="10"/>
    </row>
    <row r="10972" spans="1:1" ht="27.75" customHeight="1" x14ac:dyDescent="0.2">
      <c r="A10972" s="10"/>
    </row>
    <row r="10973" spans="1:1" ht="27.75" customHeight="1" x14ac:dyDescent="0.2">
      <c r="A10973" s="10"/>
    </row>
    <row r="10974" spans="1:1" ht="27.75" customHeight="1" x14ac:dyDescent="0.2">
      <c r="A10974" s="10"/>
    </row>
    <row r="10975" spans="1:1" ht="27.75" customHeight="1" x14ac:dyDescent="0.2">
      <c r="A10975" s="10"/>
    </row>
    <row r="10976" spans="1:1" ht="27.75" customHeight="1" x14ac:dyDescent="0.2">
      <c r="A10976" s="10"/>
    </row>
    <row r="10977" spans="1:1" ht="27.75" customHeight="1" x14ac:dyDescent="0.2">
      <c r="A10977" s="10"/>
    </row>
    <row r="10978" spans="1:1" ht="27.75" customHeight="1" x14ac:dyDescent="0.2">
      <c r="A10978" s="10"/>
    </row>
    <row r="10979" spans="1:1" ht="27.75" customHeight="1" x14ac:dyDescent="0.2">
      <c r="A10979" s="10"/>
    </row>
    <row r="10980" spans="1:1" ht="27.75" customHeight="1" x14ac:dyDescent="0.2">
      <c r="A10980" s="10"/>
    </row>
    <row r="10981" spans="1:1" ht="27.75" customHeight="1" x14ac:dyDescent="0.2">
      <c r="A10981" s="10"/>
    </row>
    <row r="10982" spans="1:1" ht="27.75" customHeight="1" x14ac:dyDescent="0.2">
      <c r="A10982" s="10"/>
    </row>
    <row r="10983" spans="1:1" ht="27.75" customHeight="1" x14ac:dyDescent="0.2">
      <c r="A10983" s="10"/>
    </row>
    <row r="10984" spans="1:1" ht="27.75" customHeight="1" x14ac:dyDescent="0.2">
      <c r="A10984" s="10"/>
    </row>
    <row r="10985" spans="1:1" ht="27.75" customHeight="1" x14ac:dyDescent="0.2">
      <c r="A10985" s="10"/>
    </row>
    <row r="10986" spans="1:1" ht="27.75" customHeight="1" x14ac:dyDescent="0.2">
      <c r="A10986" s="10"/>
    </row>
    <row r="10987" spans="1:1" ht="27.75" customHeight="1" x14ac:dyDescent="0.2">
      <c r="A10987" s="10"/>
    </row>
    <row r="10988" spans="1:1" ht="27.75" customHeight="1" x14ac:dyDescent="0.2">
      <c r="A10988" s="10"/>
    </row>
    <row r="10989" spans="1:1" ht="27.75" customHeight="1" x14ac:dyDescent="0.2">
      <c r="A10989" s="10"/>
    </row>
    <row r="10990" spans="1:1" ht="27.75" customHeight="1" x14ac:dyDescent="0.2">
      <c r="A10990" s="10"/>
    </row>
    <row r="10991" spans="1:1" ht="27.75" customHeight="1" x14ac:dyDescent="0.2">
      <c r="A10991" s="10"/>
    </row>
    <row r="10992" spans="1:1" ht="27.75" customHeight="1" x14ac:dyDescent="0.2">
      <c r="A10992" s="10"/>
    </row>
    <row r="10993" spans="1:1" ht="27.75" customHeight="1" x14ac:dyDescent="0.2">
      <c r="A10993" s="10"/>
    </row>
    <row r="10994" spans="1:1" ht="27.75" customHeight="1" x14ac:dyDescent="0.2">
      <c r="A10994" s="10"/>
    </row>
    <row r="10995" spans="1:1" ht="27.75" customHeight="1" x14ac:dyDescent="0.2">
      <c r="A10995" s="10"/>
    </row>
    <row r="10996" spans="1:1" ht="27.75" customHeight="1" x14ac:dyDescent="0.2">
      <c r="A10996" s="10"/>
    </row>
    <row r="10997" spans="1:1" ht="27.75" customHeight="1" x14ac:dyDescent="0.2">
      <c r="A10997" s="10"/>
    </row>
    <row r="10998" spans="1:1" ht="27.75" customHeight="1" x14ac:dyDescent="0.2">
      <c r="A10998" s="10"/>
    </row>
    <row r="10999" spans="1:1" ht="27.75" customHeight="1" x14ac:dyDescent="0.2">
      <c r="A10999" s="10"/>
    </row>
    <row r="11000" spans="1:1" ht="27.75" customHeight="1" x14ac:dyDescent="0.2">
      <c r="A11000" s="10"/>
    </row>
    <row r="11001" spans="1:1" ht="27.75" customHeight="1" x14ac:dyDescent="0.2">
      <c r="A11001" s="10"/>
    </row>
    <row r="11002" spans="1:1" ht="27.75" customHeight="1" x14ac:dyDescent="0.2">
      <c r="A11002" s="10"/>
    </row>
    <row r="11003" spans="1:1" ht="27.75" customHeight="1" x14ac:dyDescent="0.2">
      <c r="A11003" s="10"/>
    </row>
    <row r="11004" spans="1:1" ht="27.75" customHeight="1" x14ac:dyDescent="0.2">
      <c r="A11004" s="10"/>
    </row>
    <row r="11005" spans="1:1" ht="27.75" customHeight="1" x14ac:dyDescent="0.2">
      <c r="A11005" s="10"/>
    </row>
    <row r="11006" spans="1:1" ht="27.75" customHeight="1" x14ac:dyDescent="0.2">
      <c r="A11006" s="10"/>
    </row>
    <row r="11007" spans="1:1" ht="27.75" customHeight="1" x14ac:dyDescent="0.2">
      <c r="A11007" s="10"/>
    </row>
    <row r="11008" spans="1:1" ht="27.75" customHeight="1" x14ac:dyDescent="0.2">
      <c r="A11008" s="10"/>
    </row>
    <row r="11009" spans="1:1" ht="27.75" customHeight="1" x14ac:dyDescent="0.2">
      <c r="A11009" s="10"/>
    </row>
    <row r="11010" spans="1:1" ht="27.75" customHeight="1" x14ac:dyDescent="0.2">
      <c r="A11010" s="10"/>
    </row>
    <row r="11011" spans="1:1" ht="27.75" customHeight="1" x14ac:dyDescent="0.2">
      <c r="A11011" s="10"/>
    </row>
    <row r="11012" spans="1:1" ht="27.75" customHeight="1" x14ac:dyDescent="0.2">
      <c r="A11012" s="10"/>
    </row>
    <row r="11013" spans="1:1" ht="27.75" customHeight="1" x14ac:dyDescent="0.2">
      <c r="A11013" s="10"/>
    </row>
    <row r="11014" spans="1:1" ht="27.75" customHeight="1" x14ac:dyDescent="0.2">
      <c r="A11014" s="10"/>
    </row>
    <row r="11015" spans="1:1" ht="27.75" customHeight="1" x14ac:dyDescent="0.2">
      <c r="A11015" s="10"/>
    </row>
    <row r="11016" spans="1:1" ht="27.75" customHeight="1" x14ac:dyDescent="0.2">
      <c r="A11016" s="10"/>
    </row>
    <row r="11017" spans="1:1" ht="27.75" customHeight="1" x14ac:dyDescent="0.2">
      <c r="A11017" s="10"/>
    </row>
    <row r="11018" spans="1:1" ht="27.75" customHeight="1" x14ac:dyDescent="0.2">
      <c r="A11018" s="10"/>
    </row>
    <row r="11019" spans="1:1" ht="27.75" customHeight="1" x14ac:dyDescent="0.2">
      <c r="A11019" s="10"/>
    </row>
    <row r="11020" spans="1:1" ht="27.75" customHeight="1" x14ac:dyDescent="0.2">
      <c r="A11020" s="10"/>
    </row>
    <row r="11021" spans="1:1" ht="27.75" customHeight="1" x14ac:dyDescent="0.2">
      <c r="A11021" s="10"/>
    </row>
    <row r="11022" spans="1:1" ht="27.75" customHeight="1" x14ac:dyDescent="0.2">
      <c r="A11022" s="10"/>
    </row>
    <row r="11023" spans="1:1" ht="27.75" customHeight="1" x14ac:dyDescent="0.2">
      <c r="A11023" s="10"/>
    </row>
    <row r="11024" spans="1:1" ht="27.75" customHeight="1" x14ac:dyDescent="0.2">
      <c r="A11024" s="10"/>
    </row>
    <row r="11025" spans="1:1" ht="27.75" customHeight="1" x14ac:dyDescent="0.2">
      <c r="A11025" s="10"/>
    </row>
    <row r="11026" spans="1:1" ht="27.75" customHeight="1" x14ac:dyDescent="0.2">
      <c r="A11026" s="10"/>
    </row>
    <row r="11027" spans="1:1" ht="27.75" customHeight="1" x14ac:dyDescent="0.2">
      <c r="A11027" s="10"/>
    </row>
    <row r="11028" spans="1:1" ht="27.75" customHeight="1" x14ac:dyDescent="0.2">
      <c r="A11028" s="10"/>
    </row>
    <row r="11029" spans="1:1" ht="27.75" customHeight="1" x14ac:dyDescent="0.2">
      <c r="A11029" s="10"/>
    </row>
    <row r="11030" spans="1:1" ht="27.75" customHeight="1" x14ac:dyDescent="0.2">
      <c r="A11030" s="10"/>
    </row>
    <row r="11031" spans="1:1" ht="27.75" customHeight="1" x14ac:dyDescent="0.2">
      <c r="A11031" s="10"/>
    </row>
    <row r="11032" spans="1:1" ht="27.75" customHeight="1" x14ac:dyDescent="0.2">
      <c r="A11032" s="10"/>
    </row>
    <row r="11033" spans="1:1" ht="27.75" customHeight="1" x14ac:dyDescent="0.2">
      <c r="A11033" s="10"/>
    </row>
    <row r="11034" spans="1:1" ht="27.75" customHeight="1" x14ac:dyDescent="0.2">
      <c r="A11034" s="10"/>
    </row>
    <row r="11035" spans="1:1" ht="27.75" customHeight="1" x14ac:dyDescent="0.2">
      <c r="A11035" s="10"/>
    </row>
    <row r="11036" spans="1:1" ht="27.75" customHeight="1" x14ac:dyDescent="0.2">
      <c r="A11036" s="10"/>
    </row>
    <row r="11037" spans="1:1" ht="27.75" customHeight="1" x14ac:dyDescent="0.2">
      <c r="A11037" s="10"/>
    </row>
    <row r="11038" spans="1:1" ht="27.75" customHeight="1" x14ac:dyDescent="0.2">
      <c r="A11038" s="10"/>
    </row>
    <row r="11039" spans="1:1" ht="27.75" customHeight="1" x14ac:dyDescent="0.2">
      <c r="A11039" s="10"/>
    </row>
    <row r="11040" spans="1:1" ht="27.75" customHeight="1" x14ac:dyDescent="0.2">
      <c r="A11040" s="10"/>
    </row>
    <row r="11041" spans="1:1" ht="27.75" customHeight="1" x14ac:dyDescent="0.2">
      <c r="A11041" s="10"/>
    </row>
    <row r="11042" spans="1:1" ht="27.75" customHeight="1" x14ac:dyDescent="0.2">
      <c r="A11042" s="10"/>
    </row>
    <row r="11043" spans="1:1" ht="27.75" customHeight="1" x14ac:dyDescent="0.2">
      <c r="A11043" s="10"/>
    </row>
    <row r="11044" spans="1:1" ht="27.75" customHeight="1" x14ac:dyDescent="0.2">
      <c r="A11044" s="10"/>
    </row>
    <row r="11045" spans="1:1" ht="27.75" customHeight="1" x14ac:dyDescent="0.2">
      <c r="A11045" s="10"/>
    </row>
    <row r="11046" spans="1:1" ht="27.75" customHeight="1" x14ac:dyDescent="0.2">
      <c r="A11046" s="10"/>
    </row>
    <row r="11047" spans="1:1" ht="27.75" customHeight="1" x14ac:dyDescent="0.2">
      <c r="A11047" s="10"/>
    </row>
    <row r="11048" spans="1:1" ht="27.75" customHeight="1" x14ac:dyDescent="0.2">
      <c r="A11048" s="10"/>
    </row>
    <row r="11049" spans="1:1" ht="27.75" customHeight="1" x14ac:dyDescent="0.2">
      <c r="A11049" s="10"/>
    </row>
    <row r="11050" spans="1:1" ht="27.75" customHeight="1" x14ac:dyDescent="0.2">
      <c r="A11050" s="10"/>
    </row>
    <row r="11051" spans="1:1" ht="27.75" customHeight="1" x14ac:dyDescent="0.2">
      <c r="A11051" s="10"/>
    </row>
    <row r="11052" spans="1:1" ht="27.75" customHeight="1" x14ac:dyDescent="0.2">
      <c r="A11052" s="10"/>
    </row>
    <row r="11053" spans="1:1" ht="27.75" customHeight="1" x14ac:dyDescent="0.2">
      <c r="A11053" s="10"/>
    </row>
    <row r="11054" spans="1:1" ht="27.75" customHeight="1" x14ac:dyDescent="0.2">
      <c r="A11054" s="10"/>
    </row>
    <row r="11055" spans="1:1" ht="27.75" customHeight="1" x14ac:dyDescent="0.2">
      <c r="A11055" s="10"/>
    </row>
    <row r="11056" spans="1:1" ht="27.75" customHeight="1" x14ac:dyDescent="0.2">
      <c r="A11056" s="10"/>
    </row>
    <row r="11057" spans="1:1" ht="27.75" customHeight="1" x14ac:dyDescent="0.2">
      <c r="A11057" s="10"/>
    </row>
    <row r="11058" spans="1:1" ht="27.75" customHeight="1" x14ac:dyDescent="0.2">
      <c r="A11058" s="10"/>
    </row>
    <row r="11059" spans="1:1" ht="27.75" customHeight="1" x14ac:dyDescent="0.2">
      <c r="A11059" s="10"/>
    </row>
    <row r="11060" spans="1:1" ht="27.75" customHeight="1" x14ac:dyDescent="0.2">
      <c r="A11060" s="10"/>
    </row>
    <row r="11061" spans="1:1" ht="27.75" customHeight="1" x14ac:dyDescent="0.2">
      <c r="A11061" s="10"/>
    </row>
    <row r="11062" spans="1:1" ht="27.75" customHeight="1" x14ac:dyDescent="0.2">
      <c r="A11062" s="10"/>
    </row>
    <row r="11063" spans="1:1" ht="27.75" customHeight="1" x14ac:dyDescent="0.2">
      <c r="A11063" s="10"/>
    </row>
    <row r="11064" spans="1:1" ht="27.75" customHeight="1" x14ac:dyDescent="0.2">
      <c r="A11064" s="10"/>
    </row>
    <row r="11065" spans="1:1" ht="27.75" customHeight="1" x14ac:dyDescent="0.2">
      <c r="A11065" s="10"/>
    </row>
    <row r="11066" spans="1:1" ht="27.75" customHeight="1" x14ac:dyDescent="0.2">
      <c r="A11066" s="10"/>
    </row>
    <row r="11067" spans="1:1" ht="27.75" customHeight="1" x14ac:dyDescent="0.2">
      <c r="A11067" s="10"/>
    </row>
    <row r="11068" spans="1:1" ht="27.75" customHeight="1" x14ac:dyDescent="0.2">
      <c r="A11068" s="10"/>
    </row>
    <row r="11069" spans="1:1" ht="27.75" customHeight="1" x14ac:dyDescent="0.2">
      <c r="A11069" s="10"/>
    </row>
    <row r="11070" spans="1:1" ht="27.75" customHeight="1" x14ac:dyDescent="0.2">
      <c r="A11070" s="10"/>
    </row>
    <row r="11071" spans="1:1" ht="27.75" customHeight="1" x14ac:dyDescent="0.2">
      <c r="A11071" s="10"/>
    </row>
    <row r="11072" spans="1:1" ht="27.75" customHeight="1" x14ac:dyDescent="0.2">
      <c r="A11072" s="10"/>
    </row>
    <row r="11073" spans="1:1" ht="27.75" customHeight="1" x14ac:dyDescent="0.2">
      <c r="A11073" s="10"/>
    </row>
    <row r="11074" spans="1:1" ht="27.75" customHeight="1" x14ac:dyDescent="0.2">
      <c r="A11074" s="10"/>
    </row>
    <row r="11075" spans="1:1" ht="27.75" customHeight="1" x14ac:dyDescent="0.2">
      <c r="A11075" s="10"/>
    </row>
    <row r="11076" spans="1:1" ht="27.75" customHeight="1" x14ac:dyDescent="0.2">
      <c r="A11076" s="10"/>
    </row>
    <row r="11077" spans="1:1" ht="27.75" customHeight="1" x14ac:dyDescent="0.2">
      <c r="A11077" s="10"/>
    </row>
    <row r="11078" spans="1:1" ht="27.75" customHeight="1" x14ac:dyDescent="0.2">
      <c r="A11078" s="10"/>
    </row>
    <row r="11079" spans="1:1" ht="27.75" customHeight="1" x14ac:dyDescent="0.2">
      <c r="A11079" s="10"/>
    </row>
    <row r="11080" spans="1:1" ht="27.75" customHeight="1" x14ac:dyDescent="0.2">
      <c r="A11080" s="10"/>
    </row>
    <row r="11081" spans="1:1" ht="27.75" customHeight="1" x14ac:dyDescent="0.2">
      <c r="A11081" s="10"/>
    </row>
    <row r="11082" spans="1:1" ht="27.75" customHeight="1" x14ac:dyDescent="0.2">
      <c r="A11082" s="10"/>
    </row>
    <row r="11083" spans="1:1" ht="27.75" customHeight="1" x14ac:dyDescent="0.2">
      <c r="A11083" s="10"/>
    </row>
    <row r="11084" spans="1:1" ht="27.75" customHeight="1" x14ac:dyDescent="0.2">
      <c r="A11084" s="10"/>
    </row>
    <row r="11085" spans="1:1" ht="27.75" customHeight="1" x14ac:dyDescent="0.2">
      <c r="A11085" s="10"/>
    </row>
    <row r="11086" spans="1:1" ht="27.75" customHeight="1" x14ac:dyDescent="0.2">
      <c r="A11086" s="10"/>
    </row>
    <row r="11087" spans="1:1" ht="27.75" customHeight="1" x14ac:dyDescent="0.2">
      <c r="A11087" s="10"/>
    </row>
    <row r="11088" spans="1:1" ht="27.75" customHeight="1" x14ac:dyDescent="0.2">
      <c r="A11088" s="10"/>
    </row>
    <row r="11089" spans="1:1" ht="27.75" customHeight="1" x14ac:dyDescent="0.2">
      <c r="A11089" s="10"/>
    </row>
    <row r="11090" spans="1:1" ht="27.75" customHeight="1" x14ac:dyDescent="0.2">
      <c r="A11090" s="10"/>
    </row>
    <row r="11091" spans="1:1" ht="27.75" customHeight="1" x14ac:dyDescent="0.2">
      <c r="A11091" s="10"/>
    </row>
    <row r="11092" spans="1:1" ht="27.75" customHeight="1" x14ac:dyDescent="0.2">
      <c r="A11092" s="10"/>
    </row>
    <row r="11093" spans="1:1" ht="27.75" customHeight="1" x14ac:dyDescent="0.2">
      <c r="A11093" s="10"/>
    </row>
    <row r="11094" spans="1:1" ht="27.75" customHeight="1" x14ac:dyDescent="0.2">
      <c r="A11094" s="10"/>
    </row>
    <row r="11095" spans="1:1" ht="27.75" customHeight="1" x14ac:dyDescent="0.2">
      <c r="A11095" s="10"/>
    </row>
    <row r="11096" spans="1:1" ht="27.75" customHeight="1" x14ac:dyDescent="0.2">
      <c r="A11096" s="10"/>
    </row>
    <row r="11097" spans="1:1" ht="27.75" customHeight="1" x14ac:dyDescent="0.2">
      <c r="A11097" s="10"/>
    </row>
    <row r="11098" spans="1:1" ht="27.75" customHeight="1" x14ac:dyDescent="0.2">
      <c r="A11098" s="10"/>
    </row>
    <row r="11099" spans="1:1" ht="27.75" customHeight="1" x14ac:dyDescent="0.2">
      <c r="A11099" s="10"/>
    </row>
    <row r="11100" spans="1:1" ht="27.75" customHeight="1" x14ac:dyDescent="0.2">
      <c r="A11100" s="10"/>
    </row>
    <row r="11101" spans="1:1" ht="27.75" customHeight="1" x14ac:dyDescent="0.2">
      <c r="A11101" s="10"/>
    </row>
    <row r="11102" spans="1:1" ht="27.75" customHeight="1" x14ac:dyDescent="0.2">
      <c r="A11102" s="10"/>
    </row>
    <row r="11103" spans="1:1" ht="27.75" customHeight="1" x14ac:dyDescent="0.2">
      <c r="A11103" s="10"/>
    </row>
    <row r="11104" spans="1:1" ht="27.75" customHeight="1" x14ac:dyDescent="0.2">
      <c r="A11104" s="10"/>
    </row>
    <row r="11105" spans="1:1" ht="27.75" customHeight="1" x14ac:dyDescent="0.2">
      <c r="A11105" s="10"/>
    </row>
    <row r="11106" spans="1:1" ht="27.75" customHeight="1" x14ac:dyDescent="0.2">
      <c r="A11106" s="10"/>
    </row>
    <row r="11107" spans="1:1" ht="27.75" customHeight="1" x14ac:dyDescent="0.2">
      <c r="A11107" s="10"/>
    </row>
    <row r="11108" spans="1:1" ht="27.75" customHeight="1" x14ac:dyDescent="0.2">
      <c r="A11108" s="10"/>
    </row>
    <row r="11109" spans="1:1" ht="27.75" customHeight="1" x14ac:dyDescent="0.2">
      <c r="A11109" s="10"/>
    </row>
    <row r="11110" spans="1:1" ht="27.75" customHeight="1" x14ac:dyDescent="0.2">
      <c r="A11110" s="10"/>
    </row>
    <row r="11111" spans="1:1" ht="27.75" customHeight="1" x14ac:dyDescent="0.2">
      <c r="A11111" s="10"/>
    </row>
    <row r="11112" spans="1:1" ht="27.75" customHeight="1" x14ac:dyDescent="0.2">
      <c r="A11112" s="10"/>
    </row>
    <row r="11113" spans="1:1" ht="27.75" customHeight="1" x14ac:dyDescent="0.2">
      <c r="A11113" s="10"/>
    </row>
    <row r="11114" spans="1:1" ht="27.75" customHeight="1" x14ac:dyDescent="0.2">
      <c r="A11114" s="10"/>
    </row>
    <row r="11115" spans="1:1" ht="27.75" customHeight="1" x14ac:dyDescent="0.2">
      <c r="A11115" s="10"/>
    </row>
    <row r="11116" spans="1:1" ht="27.75" customHeight="1" x14ac:dyDescent="0.2">
      <c r="A11116" s="10"/>
    </row>
    <row r="11117" spans="1:1" ht="27.75" customHeight="1" x14ac:dyDescent="0.2">
      <c r="A11117" s="10"/>
    </row>
    <row r="11118" spans="1:1" ht="27.75" customHeight="1" x14ac:dyDescent="0.2">
      <c r="A11118" s="10"/>
    </row>
    <row r="11119" spans="1:1" ht="27.75" customHeight="1" x14ac:dyDescent="0.2">
      <c r="A11119" s="10"/>
    </row>
    <row r="11120" spans="1:1" ht="27.75" customHeight="1" x14ac:dyDescent="0.2">
      <c r="A11120" s="10"/>
    </row>
    <row r="11121" spans="1:1" ht="27.75" customHeight="1" x14ac:dyDescent="0.2">
      <c r="A11121" s="10"/>
    </row>
    <row r="11122" spans="1:1" ht="27.75" customHeight="1" x14ac:dyDescent="0.2">
      <c r="A11122" s="10"/>
    </row>
    <row r="11123" spans="1:1" ht="27.75" customHeight="1" x14ac:dyDescent="0.2">
      <c r="A11123" s="10"/>
    </row>
    <row r="11124" spans="1:1" ht="27.75" customHeight="1" x14ac:dyDescent="0.2">
      <c r="A11124" s="10"/>
    </row>
    <row r="11125" spans="1:1" ht="27.75" customHeight="1" x14ac:dyDescent="0.2">
      <c r="A11125" s="10"/>
    </row>
    <row r="11126" spans="1:1" ht="27.75" customHeight="1" x14ac:dyDescent="0.2">
      <c r="A11126" s="10"/>
    </row>
    <row r="11127" spans="1:1" ht="27.75" customHeight="1" x14ac:dyDescent="0.2">
      <c r="A11127" s="10"/>
    </row>
    <row r="11128" spans="1:1" ht="27.75" customHeight="1" x14ac:dyDescent="0.2">
      <c r="A11128" s="10"/>
    </row>
    <row r="11129" spans="1:1" ht="27.75" customHeight="1" x14ac:dyDescent="0.2">
      <c r="A11129" s="10"/>
    </row>
    <row r="11130" spans="1:1" ht="27.75" customHeight="1" x14ac:dyDescent="0.2">
      <c r="A11130" s="10"/>
    </row>
    <row r="11131" spans="1:1" ht="27.75" customHeight="1" x14ac:dyDescent="0.2">
      <c r="A11131" s="10"/>
    </row>
    <row r="11132" spans="1:1" ht="27.75" customHeight="1" x14ac:dyDescent="0.2">
      <c r="A11132" s="10"/>
    </row>
    <row r="11133" spans="1:1" ht="27.75" customHeight="1" x14ac:dyDescent="0.2">
      <c r="A11133" s="10"/>
    </row>
    <row r="11134" spans="1:1" ht="27.75" customHeight="1" x14ac:dyDescent="0.2">
      <c r="A11134" s="10"/>
    </row>
    <row r="11135" spans="1:1" ht="27.75" customHeight="1" x14ac:dyDescent="0.2">
      <c r="A11135" s="10"/>
    </row>
    <row r="11136" spans="1:1" ht="27.75" customHeight="1" x14ac:dyDescent="0.2">
      <c r="A11136" s="10"/>
    </row>
    <row r="11137" spans="1:1" ht="27.75" customHeight="1" x14ac:dyDescent="0.2">
      <c r="A11137" s="10"/>
    </row>
    <row r="11138" spans="1:1" ht="27.75" customHeight="1" x14ac:dyDescent="0.2">
      <c r="A11138" s="10"/>
    </row>
    <row r="11139" spans="1:1" ht="27.75" customHeight="1" x14ac:dyDescent="0.2">
      <c r="A11139" s="10"/>
    </row>
    <row r="11140" spans="1:1" ht="27.75" customHeight="1" x14ac:dyDescent="0.2">
      <c r="A11140" s="10"/>
    </row>
    <row r="11141" spans="1:1" ht="27.75" customHeight="1" x14ac:dyDescent="0.2">
      <c r="A11141" s="10"/>
    </row>
    <row r="11142" spans="1:1" ht="27.75" customHeight="1" x14ac:dyDescent="0.2">
      <c r="A11142" s="10"/>
    </row>
    <row r="11143" spans="1:1" ht="27.75" customHeight="1" x14ac:dyDescent="0.2">
      <c r="A11143" s="10"/>
    </row>
    <row r="11144" spans="1:1" ht="27.75" customHeight="1" x14ac:dyDescent="0.2">
      <c r="A11144" s="10"/>
    </row>
    <row r="11145" spans="1:1" ht="27.75" customHeight="1" x14ac:dyDescent="0.2">
      <c r="A11145" s="10"/>
    </row>
    <row r="11146" spans="1:1" ht="27.75" customHeight="1" x14ac:dyDescent="0.2">
      <c r="A11146" s="10"/>
    </row>
    <row r="11147" spans="1:1" ht="27.75" customHeight="1" x14ac:dyDescent="0.2">
      <c r="A11147" s="10"/>
    </row>
    <row r="11148" spans="1:1" ht="27.75" customHeight="1" x14ac:dyDescent="0.2">
      <c r="A11148" s="10"/>
    </row>
    <row r="11149" spans="1:1" ht="27.75" customHeight="1" x14ac:dyDescent="0.2">
      <c r="A11149" s="10"/>
    </row>
    <row r="11150" spans="1:1" ht="27.75" customHeight="1" x14ac:dyDescent="0.2">
      <c r="A11150" s="10"/>
    </row>
    <row r="11151" spans="1:1" ht="27.75" customHeight="1" x14ac:dyDescent="0.2">
      <c r="A11151" s="10"/>
    </row>
    <row r="11152" spans="1:1" ht="27.75" customHeight="1" x14ac:dyDescent="0.2">
      <c r="A11152" s="10"/>
    </row>
    <row r="11153" spans="1:1" ht="27.75" customHeight="1" x14ac:dyDescent="0.2">
      <c r="A11153" s="10"/>
    </row>
    <row r="11154" spans="1:1" ht="27.75" customHeight="1" x14ac:dyDescent="0.2">
      <c r="A11154" s="10"/>
    </row>
    <row r="11155" spans="1:1" ht="27.75" customHeight="1" x14ac:dyDescent="0.2">
      <c r="A11155" s="10"/>
    </row>
    <row r="11156" spans="1:1" ht="27.75" customHeight="1" x14ac:dyDescent="0.2">
      <c r="A11156" s="10"/>
    </row>
    <row r="11157" spans="1:1" ht="27.75" customHeight="1" x14ac:dyDescent="0.2">
      <c r="A11157" s="10"/>
    </row>
    <row r="11158" spans="1:1" ht="27.75" customHeight="1" x14ac:dyDescent="0.2">
      <c r="A11158" s="10"/>
    </row>
    <row r="11159" spans="1:1" ht="27.75" customHeight="1" x14ac:dyDescent="0.2">
      <c r="A11159" s="10"/>
    </row>
    <row r="11160" spans="1:1" ht="27.75" customHeight="1" x14ac:dyDescent="0.2">
      <c r="A11160" s="10"/>
    </row>
    <row r="11161" spans="1:1" ht="27.75" customHeight="1" x14ac:dyDescent="0.2">
      <c r="A11161" s="10"/>
    </row>
    <row r="11162" spans="1:1" ht="27.75" customHeight="1" x14ac:dyDescent="0.2">
      <c r="A11162" s="10"/>
    </row>
    <row r="11163" spans="1:1" ht="27.75" customHeight="1" x14ac:dyDescent="0.2">
      <c r="A11163" s="10"/>
    </row>
    <row r="11164" spans="1:1" ht="27.75" customHeight="1" x14ac:dyDescent="0.2">
      <c r="A11164" s="10"/>
    </row>
    <row r="11165" spans="1:1" ht="27.75" customHeight="1" x14ac:dyDescent="0.2">
      <c r="A11165" s="10"/>
    </row>
    <row r="11166" spans="1:1" ht="27.75" customHeight="1" x14ac:dyDescent="0.2">
      <c r="A11166" s="10"/>
    </row>
    <row r="11167" spans="1:1" ht="27.75" customHeight="1" x14ac:dyDescent="0.2">
      <c r="A11167" s="10"/>
    </row>
    <row r="11168" spans="1:1" ht="27.75" customHeight="1" x14ac:dyDescent="0.2">
      <c r="A11168" s="10"/>
    </row>
    <row r="11169" spans="1:1" ht="27.75" customHeight="1" x14ac:dyDescent="0.2">
      <c r="A11169" s="10"/>
    </row>
    <row r="11170" spans="1:1" ht="27.75" customHeight="1" x14ac:dyDescent="0.2">
      <c r="A11170" s="10"/>
    </row>
    <row r="11171" spans="1:1" ht="27.75" customHeight="1" x14ac:dyDescent="0.2">
      <c r="A11171" s="10"/>
    </row>
    <row r="11172" spans="1:1" ht="27.75" customHeight="1" x14ac:dyDescent="0.2">
      <c r="A11172" s="10"/>
    </row>
    <row r="11173" spans="1:1" ht="27.75" customHeight="1" x14ac:dyDescent="0.2">
      <c r="A11173" s="10"/>
    </row>
    <row r="11174" spans="1:1" ht="27.75" customHeight="1" x14ac:dyDescent="0.2">
      <c r="A11174" s="10"/>
    </row>
    <row r="11175" spans="1:1" ht="27.75" customHeight="1" x14ac:dyDescent="0.2">
      <c r="A11175" s="10"/>
    </row>
    <row r="11176" spans="1:1" ht="27.75" customHeight="1" x14ac:dyDescent="0.2">
      <c r="A11176" s="10"/>
    </row>
    <row r="11177" spans="1:1" ht="27.75" customHeight="1" x14ac:dyDescent="0.2">
      <c r="A11177" s="10"/>
    </row>
    <row r="11178" spans="1:1" ht="27.75" customHeight="1" x14ac:dyDescent="0.2">
      <c r="A11178" s="10"/>
    </row>
    <row r="11179" spans="1:1" ht="27.75" customHeight="1" x14ac:dyDescent="0.2">
      <c r="A11179" s="10"/>
    </row>
    <row r="11180" spans="1:1" ht="27.75" customHeight="1" x14ac:dyDescent="0.2">
      <c r="A11180" s="10"/>
    </row>
    <row r="11181" spans="1:1" ht="27.75" customHeight="1" x14ac:dyDescent="0.2">
      <c r="A11181" s="10"/>
    </row>
    <row r="11182" spans="1:1" ht="27.75" customHeight="1" x14ac:dyDescent="0.2">
      <c r="A11182" s="10"/>
    </row>
    <row r="11183" spans="1:1" ht="27.75" customHeight="1" x14ac:dyDescent="0.2">
      <c r="A11183" s="10"/>
    </row>
    <row r="11184" spans="1:1" ht="27.75" customHeight="1" x14ac:dyDescent="0.2">
      <c r="A11184" s="10"/>
    </row>
    <row r="11185" spans="1:1" ht="27.75" customHeight="1" x14ac:dyDescent="0.2">
      <c r="A11185" s="10"/>
    </row>
    <row r="11186" spans="1:1" ht="27.75" customHeight="1" x14ac:dyDescent="0.2">
      <c r="A11186" s="10"/>
    </row>
    <row r="11187" spans="1:1" ht="27.75" customHeight="1" x14ac:dyDescent="0.2">
      <c r="A11187" s="10"/>
    </row>
    <row r="11188" spans="1:1" ht="27.75" customHeight="1" x14ac:dyDescent="0.2">
      <c r="A11188" s="10"/>
    </row>
    <row r="11189" spans="1:1" ht="27.75" customHeight="1" x14ac:dyDescent="0.2">
      <c r="A11189" s="10"/>
    </row>
    <row r="11190" spans="1:1" ht="27.75" customHeight="1" x14ac:dyDescent="0.2">
      <c r="A11190" s="10"/>
    </row>
    <row r="11191" spans="1:1" ht="27.75" customHeight="1" x14ac:dyDescent="0.2">
      <c r="A11191" s="10"/>
    </row>
    <row r="11192" spans="1:1" ht="27.75" customHeight="1" x14ac:dyDescent="0.2">
      <c r="A11192" s="10"/>
    </row>
    <row r="11193" spans="1:1" ht="27.75" customHeight="1" x14ac:dyDescent="0.2">
      <c r="A11193" s="10"/>
    </row>
    <row r="11194" spans="1:1" ht="27.75" customHeight="1" x14ac:dyDescent="0.2">
      <c r="A11194" s="10"/>
    </row>
    <row r="11195" spans="1:1" ht="27.75" customHeight="1" x14ac:dyDescent="0.2">
      <c r="A11195" s="10"/>
    </row>
    <row r="11196" spans="1:1" ht="27.75" customHeight="1" x14ac:dyDescent="0.2">
      <c r="A11196" s="10"/>
    </row>
    <row r="11197" spans="1:1" ht="27.75" customHeight="1" x14ac:dyDescent="0.2">
      <c r="A11197" s="10"/>
    </row>
    <row r="11198" spans="1:1" ht="27.75" customHeight="1" x14ac:dyDescent="0.2">
      <c r="A11198" s="10"/>
    </row>
    <row r="11199" spans="1:1" ht="27.75" customHeight="1" x14ac:dyDescent="0.2">
      <c r="A11199" s="10"/>
    </row>
    <row r="11200" spans="1:1" ht="27.75" customHeight="1" x14ac:dyDescent="0.2">
      <c r="A11200" s="10"/>
    </row>
    <row r="11201" spans="1:1" ht="27.75" customHeight="1" x14ac:dyDescent="0.2">
      <c r="A11201" s="10"/>
    </row>
    <row r="11202" spans="1:1" ht="27.75" customHeight="1" x14ac:dyDescent="0.2">
      <c r="A11202" s="10"/>
    </row>
    <row r="11203" spans="1:1" ht="27.75" customHeight="1" x14ac:dyDescent="0.2">
      <c r="A11203" s="10"/>
    </row>
    <row r="11204" spans="1:1" ht="27.75" customHeight="1" x14ac:dyDescent="0.2">
      <c r="A11204" s="10"/>
    </row>
    <row r="11205" spans="1:1" ht="27.75" customHeight="1" x14ac:dyDescent="0.2">
      <c r="A11205" s="10"/>
    </row>
    <row r="11206" spans="1:1" ht="27.75" customHeight="1" x14ac:dyDescent="0.2">
      <c r="A11206" s="10"/>
    </row>
    <row r="11207" spans="1:1" ht="27.75" customHeight="1" x14ac:dyDescent="0.2">
      <c r="A11207" s="10"/>
    </row>
    <row r="11208" spans="1:1" ht="27.75" customHeight="1" x14ac:dyDescent="0.2">
      <c r="A11208" s="10"/>
    </row>
    <row r="11209" spans="1:1" ht="27.75" customHeight="1" x14ac:dyDescent="0.2">
      <c r="A11209" s="10"/>
    </row>
    <row r="11210" spans="1:1" ht="27.75" customHeight="1" x14ac:dyDescent="0.2">
      <c r="A11210" s="10"/>
    </row>
    <row r="11211" spans="1:1" ht="27.75" customHeight="1" x14ac:dyDescent="0.2">
      <c r="A11211" s="10"/>
    </row>
    <row r="11212" spans="1:1" ht="27.75" customHeight="1" x14ac:dyDescent="0.2">
      <c r="A11212" s="10"/>
    </row>
    <row r="11213" spans="1:1" ht="27.75" customHeight="1" x14ac:dyDescent="0.2">
      <c r="A11213" s="10"/>
    </row>
    <row r="11214" spans="1:1" ht="27.75" customHeight="1" x14ac:dyDescent="0.2">
      <c r="A11214" s="10"/>
    </row>
    <row r="11215" spans="1:1" ht="27.75" customHeight="1" x14ac:dyDescent="0.2">
      <c r="A11215" s="10"/>
    </row>
    <row r="11216" spans="1:1" ht="27.75" customHeight="1" x14ac:dyDescent="0.2">
      <c r="A11216" s="10"/>
    </row>
    <row r="11217" spans="1:1" ht="27.75" customHeight="1" x14ac:dyDescent="0.2">
      <c r="A11217" s="10"/>
    </row>
    <row r="11218" spans="1:1" ht="27.75" customHeight="1" x14ac:dyDescent="0.2">
      <c r="A11218" s="10"/>
    </row>
    <row r="11219" spans="1:1" ht="27.75" customHeight="1" x14ac:dyDescent="0.2">
      <c r="A11219" s="10"/>
    </row>
    <row r="11220" spans="1:1" ht="27.75" customHeight="1" x14ac:dyDescent="0.2">
      <c r="A11220" s="10"/>
    </row>
    <row r="11221" spans="1:1" ht="27.75" customHeight="1" x14ac:dyDescent="0.2">
      <c r="A11221" s="10"/>
    </row>
    <row r="11222" spans="1:1" ht="27.75" customHeight="1" x14ac:dyDescent="0.2">
      <c r="A11222" s="10"/>
    </row>
    <row r="11223" spans="1:1" ht="27.75" customHeight="1" x14ac:dyDescent="0.2">
      <c r="A11223" s="10"/>
    </row>
    <row r="11224" spans="1:1" ht="27.75" customHeight="1" x14ac:dyDescent="0.2">
      <c r="A11224" s="10"/>
    </row>
    <row r="11225" spans="1:1" ht="27.75" customHeight="1" x14ac:dyDescent="0.2">
      <c r="A11225" s="10"/>
    </row>
    <row r="11226" spans="1:1" ht="27.75" customHeight="1" x14ac:dyDescent="0.2">
      <c r="A11226" s="10"/>
    </row>
    <row r="11227" spans="1:1" ht="27.75" customHeight="1" x14ac:dyDescent="0.2">
      <c r="A11227" s="10"/>
    </row>
    <row r="11228" spans="1:1" ht="27.75" customHeight="1" x14ac:dyDescent="0.2">
      <c r="A11228" s="10"/>
    </row>
    <row r="11229" spans="1:1" ht="27.75" customHeight="1" x14ac:dyDescent="0.2">
      <c r="A11229" s="10"/>
    </row>
    <row r="11230" spans="1:1" ht="27.75" customHeight="1" x14ac:dyDescent="0.2">
      <c r="A11230" s="10"/>
    </row>
    <row r="11231" spans="1:1" ht="27.75" customHeight="1" x14ac:dyDescent="0.2">
      <c r="A11231" s="10"/>
    </row>
    <row r="11232" spans="1:1" ht="27.75" customHeight="1" x14ac:dyDescent="0.2">
      <c r="A11232" s="10"/>
    </row>
    <row r="11233" spans="1:1" ht="27.75" customHeight="1" x14ac:dyDescent="0.2">
      <c r="A11233" s="10"/>
    </row>
    <row r="11234" spans="1:1" ht="27.75" customHeight="1" x14ac:dyDescent="0.2">
      <c r="A11234" s="10"/>
    </row>
    <row r="11235" spans="1:1" ht="27.75" customHeight="1" x14ac:dyDescent="0.2">
      <c r="A11235" s="10"/>
    </row>
    <row r="11236" spans="1:1" ht="27.75" customHeight="1" x14ac:dyDescent="0.2">
      <c r="A11236" s="10"/>
    </row>
    <row r="11237" spans="1:1" ht="27.75" customHeight="1" x14ac:dyDescent="0.2">
      <c r="A11237" s="10"/>
    </row>
    <row r="11238" spans="1:1" ht="27.75" customHeight="1" x14ac:dyDescent="0.2">
      <c r="A11238" s="10"/>
    </row>
    <row r="11239" spans="1:1" ht="27.75" customHeight="1" x14ac:dyDescent="0.2">
      <c r="A11239" s="10"/>
    </row>
    <row r="11240" spans="1:1" ht="27.75" customHeight="1" x14ac:dyDescent="0.2">
      <c r="A11240" s="10"/>
    </row>
    <row r="11241" spans="1:1" ht="27.75" customHeight="1" x14ac:dyDescent="0.2">
      <c r="A11241" s="10"/>
    </row>
    <row r="11242" spans="1:1" ht="27.75" customHeight="1" x14ac:dyDescent="0.2">
      <c r="A11242" s="10"/>
    </row>
    <row r="11243" spans="1:1" ht="27.75" customHeight="1" x14ac:dyDescent="0.2">
      <c r="A11243" s="10"/>
    </row>
    <row r="11244" spans="1:1" ht="27.75" customHeight="1" x14ac:dyDescent="0.2">
      <c r="A11244" s="10"/>
    </row>
    <row r="11245" spans="1:1" ht="27.75" customHeight="1" x14ac:dyDescent="0.2">
      <c r="A11245" s="10"/>
    </row>
    <row r="11246" spans="1:1" ht="27.75" customHeight="1" x14ac:dyDescent="0.2">
      <c r="A11246" s="10"/>
    </row>
    <row r="11247" spans="1:1" ht="27.75" customHeight="1" x14ac:dyDescent="0.2">
      <c r="A11247" s="10"/>
    </row>
    <row r="11248" spans="1:1" ht="27.75" customHeight="1" x14ac:dyDescent="0.2">
      <c r="A11248" s="10"/>
    </row>
    <row r="11249" spans="1:1" ht="27.75" customHeight="1" x14ac:dyDescent="0.2">
      <c r="A11249" s="10"/>
    </row>
    <row r="11250" spans="1:1" ht="27.75" customHeight="1" x14ac:dyDescent="0.2">
      <c r="A11250" s="10"/>
    </row>
    <row r="11251" spans="1:1" ht="27.75" customHeight="1" x14ac:dyDescent="0.2">
      <c r="A11251" s="10"/>
    </row>
    <row r="11252" spans="1:1" ht="27.75" customHeight="1" x14ac:dyDescent="0.2">
      <c r="A11252" s="10"/>
    </row>
    <row r="11253" spans="1:1" ht="27.75" customHeight="1" x14ac:dyDescent="0.2">
      <c r="A11253" s="10"/>
    </row>
    <row r="11254" spans="1:1" ht="27.75" customHeight="1" x14ac:dyDescent="0.2">
      <c r="A11254" s="10"/>
    </row>
    <row r="11255" spans="1:1" ht="27.75" customHeight="1" x14ac:dyDescent="0.2">
      <c r="A11255" s="10"/>
    </row>
    <row r="11256" spans="1:1" ht="27.75" customHeight="1" x14ac:dyDescent="0.2">
      <c r="A11256" s="10"/>
    </row>
    <row r="11257" spans="1:1" ht="27.75" customHeight="1" x14ac:dyDescent="0.2">
      <c r="A11257" s="10"/>
    </row>
    <row r="11258" spans="1:1" ht="27.75" customHeight="1" x14ac:dyDescent="0.2">
      <c r="A11258" s="10"/>
    </row>
    <row r="11259" spans="1:1" ht="27.75" customHeight="1" x14ac:dyDescent="0.2">
      <c r="A11259" s="10"/>
    </row>
    <row r="11260" spans="1:1" ht="27.75" customHeight="1" x14ac:dyDescent="0.2">
      <c r="A11260" s="10"/>
    </row>
    <row r="11261" spans="1:1" ht="27.75" customHeight="1" x14ac:dyDescent="0.2">
      <c r="A11261" s="10"/>
    </row>
    <row r="11262" spans="1:1" ht="27.75" customHeight="1" x14ac:dyDescent="0.2">
      <c r="A11262" s="10"/>
    </row>
    <row r="11263" spans="1:1" ht="27.75" customHeight="1" x14ac:dyDescent="0.2">
      <c r="A11263" s="10"/>
    </row>
    <row r="11264" spans="1:1" ht="27.75" customHeight="1" x14ac:dyDescent="0.2">
      <c r="A11264" s="10"/>
    </row>
    <row r="11265" spans="1:1" ht="27.75" customHeight="1" x14ac:dyDescent="0.2">
      <c r="A11265" s="10"/>
    </row>
    <row r="11266" spans="1:1" ht="27.75" customHeight="1" x14ac:dyDescent="0.2">
      <c r="A11266" s="10"/>
    </row>
    <row r="11267" spans="1:1" ht="27.75" customHeight="1" x14ac:dyDescent="0.2">
      <c r="A11267" s="10"/>
    </row>
    <row r="11268" spans="1:1" ht="27.75" customHeight="1" x14ac:dyDescent="0.2">
      <c r="A11268" s="10"/>
    </row>
    <row r="11269" spans="1:1" ht="27.75" customHeight="1" x14ac:dyDescent="0.2">
      <c r="A11269" s="10"/>
    </row>
    <row r="11270" spans="1:1" ht="27.75" customHeight="1" x14ac:dyDescent="0.2">
      <c r="A11270" s="10"/>
    </row>
    <row r="11271" spans="1:1" ht="27.75" customHeight="1" x14ac:dyDescent="0.2">
      <c r="A11271" s="10"/>
    </row>
    <row r="11272" spans="1:1" ht="27.75" customHeight="1" x14ac:dyDescent="0.2">
      <c r="A11272" s="10"/>
    </row>
    <row r="11273" spans="1:1" ht="27.75" customHeight="1" x14ac:dyDescent="0.2">
      <c r="A11273" s="10"/>
    </row>
    <row r="11274" spans="1:1" ht="27.75" customHeight="1" x14ac:dyDescent="0.2">
      <c r="A11274" s="10"/>
    </row>
    <row r="11275" spans="1:1" ht="27.75" customHeight="1" x14ac:dyDescent="0.2">
      <c r="A11275" s="10"/>
    </row>
    <row r="11276" spans="1:1" ht="27.75" customHeight="1" x14ac:dyDescent="0.2">
      <c r="A11276" s="10"/>
    </row>
    <row r="11277" spans="1:1" ht="27.75" customHeight="1" x14ac:dyDescent="0.2">
      <c r="A11277" s="10"/>
    </row>
    <row r="11278" spans="1:1" ht="27.75" customHeight="1" x14ac:dyDescent="0.2">
      <c r="A11278" s="10"/>
    </row>
    <row r="11279" spans="1:1" ht="27.75" customHeight="1" x14ac:dyDescent="0.2">
      <c r="A11279" s="10"/>
    </row>
    <row r="11280" spans="1:1" ht="27.75" customHeight="1" x14ac:dyDescent="0.2">
      <c r="A11280" s="10"/>
    </row>
    <row r="11281" spans="1:1" ht="27.75" customHeight="1" x14ac:dyDescent="0.2">
      <c r="A11281" s="10"/>
    </row>
    <row r="11282" spans="1:1" ht="27.75" customHeight="1" x14ac:dyDescent="0.2">
      <c r="A11282" s="10"/>
    </row>
    <row r="11283" spans="1:1" ht="27.75" customHeight="1" x14ac:dyDescent="0.2">
      <c r="A11283" s="10"/>
    </row>
    <row r="11284" spans="1:1" ht="27.75" customHeight="1" x14ac:dyDescent="0.2">
      <c r="A11284" s="10"/>
    </row>
    <row r="11285" spans="1:1" ht="27.75" customHeight="1" x14ac:dyDescent="0.2">
      <c r="A11285" s="10"/>
    </row>
    <row r="11286" spans="1:1" ht="27.75" customHeight="1" x14ac:dyDescent="0.2">
      <c r="A11286" s="10"/>
    </row>
    <row r="11287" spans="1:1" ht="27.75" customHeight="1" x14ac:dyDescent="0.2">
      <c r="A11287" s="10"/>
    </row>
    <row r="11288" spans="1:1" ht="27.75" customHeight="1" x14ac:dyDescent="0.2">
      <c r="A11288" s="10"/>
    </row>
    <row r="11289" spans="1:1" ht="27.75" customHeight="1" x14ac:dyDescent="0.2">
      <c r="A11289" s="10"/>
    </row>
    <row r="11290" spans="1:1" ht="27.75" customHeight="1" x14ac:dyDescent="0.2">
      <c r="A11290" s="10"/>
    </row>
    <row r="11291" spans="1:1" ht="27.75" customHeight="1" x14ac:dyDescent="0.2">
      <c r="A11291" s="10"/>
    </row>
    <row r="11292" spans="1:1" ht="27.75" customHeight="1" x14ac:dyDescent="0.2">
      <c r="A11292" s="10"/>
    </row>
    <row r="11293" spans="1:1" ht="27.75" customHeight="1" x14ac:dyDescent="0.2">
      <c r="A11293" s="10"/>
    </row>
    <row r="11294" spans="1:1" ht="27.75" customHeight="1" x14ac:dyDescent="0.2">
      <c r="A11294" s="10"/>
    </row>
    <row r="11295" spans="1:1" ht="27.75" customHeight="1" x14ac:dyDescent="0.2">
      <c r="A11295" s="10"/>
    </row>
    <row r="11296" spans="1:1" ht="27.75" customHeight="1" x14ac:dyDescent="0.2">
      <c r="A11296" s="10"/>
    </row>
    <row r="11297" spans="1:1" ht="27.75" customHeight="1" x14ac:dyDescent="0.2">
      <c r="A11297" s="10"/>
    </row>
    <row r="11298" spans="1:1" ht="27.75" customHeight="1" x14ac:dyDescent="0.2">
      <c r="A11298" s="10"/>
    </row>
    <row r="11299" spans="1:1" ht="27.75" customHeight="1" x14ac:dyDescent="0.2">
      <c r="A11299" s="10"/>
    </row>
    <row r="11300" spans="1:1" ht="27.75" customHeight="1" x14ac:dyDescent="0.2">
      <c r="A11300" s="10"/>
    </row>
    <row r="11301" spans="1:1" ht="27.75" customHeight="1" x14ac:dyDescent="0.2">
      <c r="A11301" s="10"/>
    </row>
    <row r="11302" spans="1:1" ht="27.75" customHeight="1" x14ac:dyDescent="0.2">
      <c r="A11302" s="10"/>
    </row>
    <row r="11303" spans="1:1" ht="27.75" customHeight="1" x14ac:dyDescent="0.2">
      <c r="A11303" s="10"/>
    </row>
    <row r="11304" spans="1:1" ht="27.75" customHeight="1" x14ac:dyDescent="0.2">
      <c r="A11304" s="10"/>
    </row>
    <row r="11305" spans="1:1" ht="27.75" customHeight="1" x14ac:dyDescent="0.2">
      <c r="A11305" s="10"/>
    </row>
    <row r="11306" spans="1:1" ht="27.75" customHeight="1" x14ac:dyDescent="0.2">
      <c r="A11306" s="10"/>
    </row>
    <row r="11307" spans="1:1" ht="27.75" customHeight="1" x14ac:dyDescent="0.2">
      <c r="A11307" s="10"/>
    </row>
    <row r="11308" spans="1:1" ht="27.75" customHeight="1" x14ac:dyDescent="0.2">
      <c r="A11308" s="10"/>
    </row>
    <row r="11309" spans="1:1" ht="27.75" customHeight="1" x14ac:dyDescent="0.2">
      <c r="A11309" s="10"/>
    </row>
    <row r="11310" spans="1:1" ht="27.75" customHeight="1" x14ac:dyDescent="0.2">
      <c r="A11310" s="10"/>
    </row>
    <row r="11311" spans="1:1" ht="27.75" customHeight="1" x14ac:dyDescent="0.2">
      <c r="A11311" s="10"/>
    </row>
    <row r="11312" spans="1:1" ht="27.75" customHeight="1" x14ac:dyDescent="0.2">
      <c r="A11312" s="10"/>
    </row>
    <row r="11313" spans="1:1" ht="27.75" customHeight="1" x14ac:dyDescent="0.2">
      <c r="A11313" s="10"/>
    </row>
    <row r="11314" spans="1:1" ht="27.75" customHeight="1" x14ac:dyDescent="0.2">
      <c r="A11314" s="10"/>
    </row>
    <row r="11315" spans="1:1" ht="27.75" customHeight="1" x14ac:dyDescent="0.2">
      <c r="A11315" s="10"/>
    </row>
    <row r="11316" spans="1:1" ht="27.75" customHeight="1" x14ac:dyDescent="0.2">
      <c r="A11316" s="10"/>
    </row>
    <row r="11317" spans="1:1" ht="27.75" customHeight="1" x14ac:dyDescent="0.2">
      <c r="A11317" s="10"/>
    </row>
    <row r="11318" spans="1:1" ht="27.75" customHeight="1" x14ac:dyDescent="0.2">
      <c r="A11318" s="10"/>
    </row>
    <row r="11319" spans="1:1" ht="27.75" customHeight="1" x14ac:dyDescent="0.2">
      <c r="A11319" s="10"/>
    </row>
    <row r="11320" spans="1:1" ht="27.75" customHeight="1" x14ac:dyDescent="0.2">
      <c r="A11320" s="10"/>
    </row>
    <row r="11321" spans="1:1" ht="27.75" customHeight="1" x14ac:dyDescent="0.2">
      <c r="A11321" s="10"/>
    </row>
    <row r="11322" spans="1:1" ht="27.75" customHeight="1" x14ac:dyDescent="0.2">
      <c r="A11322" s="10"/>
    </row>
    <row r="11323" spans="1:1" ht="27.75" customHeight="1" x14ac:dyDescent="0.2">
      <c r="A11323" s="10"/>
    </row>
    <row r="11324" spans="1:1" ht="27.75" customHeight="1" x14ac:dyDescent="0.2">
      <c r="A11324" s="10"/>
    </row>
    <row r="11325" spans="1:1" ht="27.75" customHeight="1" x14ac:dyDescent="0.2">
      <c r="A11325" s="10"/>
    </row>
    <row r="11326" spans="1:1" ht="27.75" customHeight="1" x14ac:dyDescent="0.2">
      <c r="A11326" s="10"/>
    </row>
    <row r="11327" spans="1:1" ht="27.75" customHeight="1" x14ac:dyDescent="0.2">
      <c r="A11327" s="10"/>
    </row>
    <row r="11328" spans="1:1" ht="27.75" customHeight="1" x14ac:dyDescent="0.2">
      <c r="A11328" s="10"/>
    </row>
    <row r="11329" spans="1:1" ht="27.75" customHeight="1" x14ac:dyDescent="0.2">
      <c r="A11329" s="10"/>
    </row>
    <row r="11330" spans="1:1" ht="27.75" customHeight="1" x14ac:dyDescent="0.2">
      <c r="A11330" s="10"/>
    </row>
    <row r="11331" spans="1:1" ht="27.75" customHeight="1" x14ac:dyDescent="0.2">
      <c r="A11331" s="10"/>
    </row>
    <row r="11332" spans="1:1" ht="27.75" customHeight="1" x14ac:dyDescent="0.2">
      <c r="A11332" s="10"/>
    </row>
    <row r="11333" spans="1:1" ht="27.75" customHeight="1" x14ac:dyDescent="0.2">
      <c r="A11333" s="10"/>
    </row>
    <row r="11334" spans="1:1" ht="27.75" customHeight="1" x14ac:dyDescent="0.2">
      <c r="A11334" s="10"/>
    </row>
    <row r="11335" spans="1:1" ht="27.75" customHeight="1" x14ac:dyDescent="0.2">
      <c r="A11335" s="10"/>
    </row>
    <row r="11336" spans="1:1" ht="27.75" customHeight="1" x14ac:dyDescent="0.2">
      <c r="A11336" s="10"/>
    </row>
    <row r="11337" spans="1:1" ht="27.75" customHeight="1" x14ac:dyDescent="0.2">
      <c r="A11337" s="10"/>
    </row>
    <row r="11338" spans="1:1" ht="27.75" customHeight="1" x14ac:dyDescent="0.2">
      <c r="A11338" s="10"/>
    </row>
    <row r="11339" spans="1:1" ht="27.75" customHeight="1" x14ac:dyDescent="0.2">
      <c r="A11339" s="10"/>
    </row>
    <row r="11340" spans="1:1" ht="27.75" customHeight="1" x14ac:dyDescent="0.2">
      <c r="A11340" s="10"/>
    </row>
    <row r="11341" spans="1:1" ht="27.75" customHeight="1" x14ac:dyDescent="0.2">
      <c r="A11341" s="10"/>
    </row>
    <row r="11342" spans="1:1" ht="27.75" customHeight="1" x14ac:dyDescent="0.2">
      <c r="A11342" s="10"/>
    </row>
    <row r="11343" spans="1:1" ht="27.75" customHeight="1" x14ac:dyDescent="0.2">
      <c r="A11343" s="10"/>
    </row>
    <row r="11344" spans="1:1" ht="27.75" customHeight="1" x14ac:dyDescent="0.2">
      <c r="A11344" s="10"/>
    </row>
    <row r="11345" spans="1:1" ht="27.75" customHeight="1" x14ac:dyDescent="0.2">
      <c r="A11345" s="10"/>
    </row>
    <row r="11346" spans="1:1" ht="27.75" customHeight="1" x14ac:dyDescent="0.2">
      <c r="A11346" s="10"/>
    </row>
    <row r="11347" spans="1:1" ht="27.75" customHeight="1" x14ac:dyDescent="0.2">
      <c r="A11347" s="10"/>
    </row>
    <row r="11348" spans="1:1" ht="27.75" customHeight="1" x14ac:dyDescent="0.2">
      <c r="A11348" s="10"/>
    </row>
    <row r="11349" spans="1:1" ht="27.75" customHeight="1" x14ac:dyDescent="0.2">
      <c r="A11349" s="10"/>
    </row>
    <row r="11350" spans="1:1" ht="27.75" customHeight="1" x14ac:dyDescent="0.2">
      <c r="A11350" s="10"/>
    </row>
    <row r="11351" spans="1:1" ht="27.75" customHeight="1" x14ac:dyDescent="0.2">
      <c r="A11351" s="10"/>
    </row>
    <row r="11352" spans="1:1" ht="27.75" customHeight="1" x14ac:dyDescent="0.2">
      <c r="A11352" s="10"/>
    </row>
    <row r="11353" spans="1:1" ht="27.75" customHeight="1" x14ac:dyDescent="0.2">
      <c r="A11353" s="10"/>
    </row>
    <row r="11354" spans="1:1" ht="27.75" customHeight="1" x14ac:dyDescent="0.2">
      <c r="A11354" s="10"/>
    </row>
    <row r="11355" spans="1:1" ht="27.75" customHeight="1" x14ac:dyDescent="0.2">
      <c r="A11355" s="10"/>
    </row>
    <row r="11356" spans="1:1" ht="27.75" customHeight="1" x14ac:dyDescent="0.2">
      <c r="A11356" s="10"/>
    </row>
    <row r="11357" spans="1:1" ht="27.75" customHeight="1" x14ac:dyDescent="0.2">
      <c r="A11357" s="10"/>
    </row>
    <row r="11358" spans="1:1" ht="27.75" customHeight="1" x14ac:dyDescent="0.2">
      <c r="A11358" s="10"/>
    </row>
    <row r="11359" spans="1:1" ht="27.75" customHeight="1" x14ac:dyDescent="0.2">
      <c r="A11359" s="10"/>
    </row>
    <row r="11360" spans="1:1" ht="27.75" customHeight="1" x14ac:dyDescent="0.2">
      <c r="A11360" s="10"/>
    </row>
    <row r="11361" spans="1:1" ht="27.75" customHeight="1" x14ac:dyDescent="0.2">
      <c r="A11361" s="10"/>
    </row>
    <row r="11362" spans="1:1" ht="27.75" customHeight="1" x14ac:dyDescent="0.2">
      <c r="A11362" s="10"/>
    </row>
    <row r="11363" spans="1:1" ht="27.75" customHeight="1" x14ac:dyDescent="0.2">
      <c r="A11363" s="10"/>
    </row>
    <row r="11364" spans="1:1" ht="27.75" customHeight="1" x14ac:dyDescent="0.2">
      <c r="A11364" s="10"/>
    </row>
    <row r="11365" spans="1:1" ht="27.75" customHeight="1" x14ac:dyDescent="0.2">
      <c r="A11365" s="10"/>
    </row>
    <row r="11366" spans="1:1" ht="27.75" customHeight="1" x14ac:dyDescent="0.2">
      <c r="A11366" s="10"/>
    </row>
    <row r="11367" spans="1:1" ht="27.75" customHeight="1" x14ac:dyDescent="0.2">
      <c r="A11367" s="10"/>
    </row>
    <row r="11368" spans="1:1" ht="27.75" customHeight="1" x14ac:dyDescent="0.2">
      <c r="A11368" s="10"/>
    </row>
    <row r="11369" spans="1:1" ht="27.75" customHeight="1" x14ac:dyDescent="0.2">
      <c r="A11369" s="10"/>
    </row>
    <row r="11370" spans="1:1" ht="27.75" customHeight="1" x14ac:dyDescent="0.2">
      <c r="A11370" s="10"/>
    </row>
    <row r="11371" spans="1:1" ht="27.75" customHeight="1" x14ac:dyDescent="0.2">
      <c r="A11371" s="10"/>
    </row>
    <row r="11372" spans="1:1" ht="27.75" customHeight="1" x14ac:dyDescent="0.2">
      <c r="A11372" s="10"/>
    </row>
    <row r="11373" spans="1:1" ht="27.75" customHeight="1" x14ac:dyDescent="0.2">
      <c r="A11373" s="10"/>
    </row>
    <row r="11374" spans="1:1" ht="27.75" customHeight="1" x14ac:dyDescent="0.2">
      <c r="A11374" s="10"/>
    </row>
    <row r="11375" spans="1:1" ht="27.75" customHeight="1" x14ac:dyDescent="0.2">
      <c r="A11375" s="10"/>
    </row>
    <row r="11376" spans="1:1" ht="27.75" customHeight="1" x14ac:dyDescent="0.2">
      <c r="A11376" s="10"/>
    </row>
    <row r="11377" spans="1:1" ht="27.75" customHeight="1" x14ac:dyDescent="0.2">
      <c r="A11377" s="10"/>
    </row>
    <row r="11378" spans="1:1" ht="27.75" customHeight="1" x14ac:dyDescent="0.2">
      <c r="A11378" s="10"/>
    </row>
    <row r="11379" spans="1:1" ht="27.75" customHeight="1" x14ac:dyDescent="0.2">
      <c r="A11379" s="10"/>
    </row>
    <row r="11380" spans="1:1" ht="27.75" customHeight="1" x14ac:dyDescent="0.2">
      <c r="A11380" s="10"/>
    </row>
    <row r="11381" spans="1:1" ht="27.75" customHeight="1" x14ac:dyDescent="0.2">
      <c r="A11381" s="10"/>
    </row>
    <row r="11382" spans="1:1" ht="27.75" customHeight="1" x14ac:dyDescent="0.2">
      <c r="A11382" s="10"/>
    </row>
    <row r="11383" spans="1:1" ht="27.75" customHeight="1" x14ac:dyDescent="0.2">
      <c r="A11383" s="10"/>
    </row>
    <row r="11384" spans="1:1" ht="27.75" customHeight="1" x14ac:dyDescent="0.2">
      <c r="A11384" s="10"/>
    </row>
    <row r="11385" spans="1:1" ht="27.75" customHeight="1" x14ac:dyDescent="0.2">
      <c r="A11385" s="10"/>
    </row>
    <row r="11386" spans="1:1" ht="27.75" customHeight="1" x14ac:dyDescent="0.2">
      <c r="A11386" s="10"/>
    </row>
    <row r="11387" spans="1:1" ht="27.75" customHeight="1" x14ac:dyDescent="0.2">
      <c r="A11387" s="10"/>
    </row>
    <row r="11388" spans="1:1" ht="27.75" customHeight="1" x14ac:dyDescent="0.2">
      <c r="A11388" s="10"/>
    </row>
    <row r="11389" spans="1:1" ht="27.75" customHeight="1" x14ac:dyDescent="0.2">
      <c r="A11389" s="10"/>
    </row>
    <row r="11390" spans="1:1" ht="27.75" customHeight="1" x14ac:dyDescent="0.2">
      <c r="A11390" s="10"/>
    </row>
    <row r="11391" spans="1:1" ht="27.75" customHeight="1" x14ac:dyDescent="0.2">
      <c r="A11391" s="10"/>
    </row>
    <row r="11392" spans="1:1" ht="27.75" customHeight="1" x14ac:dyDescent="0.2">
      <c r="A11392" s="10"/>
    </row>
    <row r="11393" spans="1:1" ht="27.75" customHeight="1" x14ac:dyDescent="0.2">
      <c r="A11393" s="10"/>
    </row>
    <row r="11394" spans="1:1" ht="27.75" customHeight="1" x14ac:dyDescent="0.2">
      <c r="A11394" s="10"/>
    </row>
    <row r="11395" spans="1:1" ht="27.75" customHeight="1" x14ac:dyDescent="0.2">
      <c r="A11395" s="10"/>
    </row>
    <row r="11396" spans="1:1" ht="27.75" customHeight="1" x14ac:dyDescent="0.2">
      <c r="A11396" s="10"/>
    </row>
    <row r="11397" spans="1:1" ht="27.75" customHeight="1" x14ac:dyDescent="0.2">
      <c r="A11397" s="10"/>
    </row>
    <row r="11398" spans="1:1" ht="27.75" customHeight="1" x14ac:dyDescent="0.2">
      <c r="A11398" s="10"/>
    </row>
    <row r="11399" spans="1:1" ht="27.75" customHeight="1" x14ac:dyDescent="0.2">
      <c r="A11399" s="10"/>
    </row>
    <row r="11400" spans="1:1" ht="27.75" customHeight="1" x14ac:dyDescent="0.2">
      <c r="A11400" s="10"/>
    </row>
    <row r="11401" spans="1:1" ht="27.75" customHeight="1" x14ac:dyDescent="0.2">
      <c r="A11401" s="10"/>
    </row>
    <row r="11402" spans="1:1" ht="27.75" customHeight="1" x14ac:dyDescent="0.2">
      <c r="A11402" s="10"/>
    </row>
    <row r="11403" spans="1:1" ht="27.75" customHeight="1" x14ac:dyDescent="0.2">
      <c r="A11403" s="10"/>
    </row>
    <row r="11404" spans="1:1" ht="27.75" customHeight="1" x14ac:dyDescent="0.2">
      <c r="A11404" s="10"/>
    </row>
    <row r="11405" spans="1:1" ht="27.75" customHeight="1" x14ac:dyDescent="0.2">
      <c r="A11405" s="10"/>
    </row>
    <row r="11406" spans="1:1" ht="27.75" customHeight="1" x14ac:dyDescent="0.2">
      <c r="A11406" s="10"/>
    </row>
    <row r="11407" spans="1:1" ht="27.75" customHeight="1" x14ac:dyDescent="0.2">
      <c r="A11407" s="10"/>
    </row>
    <row r="11408" spans="1:1" ht="27.75" customHeight="1" x14ac:dyDescent="0.2">
      <c r="A11408" s="10"/>
    </row>
    <row r="11409" spans="1:1" ht="27.75" customHeight="1" x14ac:dyDescent="0.2">
      <c r="A11409" s="10"/>
    </row>
    <row r="11410" spans="1:1" ht="27.75" customHeight="1" x14ac:dyDescent="0.2">
      <c r="A11410" s="10"/>
    </row>
    <row r="11411" spans="1:1" ht="27.75" customHeight="1" x14ac:dyDescent="0.2">
      <c r="A11411" s="10"/>
    </row>
    <row r="11412" spans="1:1" ht="27.75" customHeight="1" x14ac:dyDescent="0.2">
      <c r="A11412" s="10"/>
    </row>
    <row r="11413" spans="1:1" ht="27.75" customHeight="1" x14ac:dyDescent="0.2">
      <c r="A11413" s="10"/>
    </row>
    <row r="11414" spans="1:1" ht="27.75" customHeight="1" x14ac:dyDescent="0.2">
      <c r="A11414" s="10"/>
    </row>
    <row r="11415" spans="1:1" ht="27.75" customHeight="1" x14ac:dyDescent="0.2">
      <c r="A11415" s="10"/>
    </row>
    <row r="11416" spans="1:1" ht="27.75" customHeight="1" x14ac:dyDescent="0.2">
      <c r="A11416" s="10"/>
    </row>
    <row r="11417" spans="1:1" ht="27.75" customHeight="1" x14ac:dyDescent="0.2">
      <c r="A11417" s="10"/>
    </row>
    <row r="11418" spans="1:1" ht="27.75" customHeight="1" x14ac:dyDescent="0.2">
      <c r="A11418" s="10"/>
    </row>
    <row r="11419" spans="1:1" ht="27.75" customHeight="1" x14ac:dyDescent="0.2">
      <c r="A11419" s="10"/>
    </row>
    <row r="11420" spans="1:1" ht="27.75" customHeight="1" x14ac:dyDescent="0.2">
      <c r="A11420" s="10"/>
    </row>
    <row r="11421" spans="1:1" ht="27.75" customHeight="1" x14ac:dyDescent="0.2">
      <c r="A11421" s="10"/>
    </row>
    <row r="11422" spans="1:1" ht="27.75" customHeight="1" x14ac:dyDescent="0.2">
      <c r="A11422" s="10"/>
    </row>
    <row r="11423" spans="1:1" ht="27.75" customHeight="1" x14ac:dyDescent="0.2">
      <c r="A11423" s="10"/>
    </row>
    <row r="11424" spans="1:1" ht="27.75" customHeight="1" x14ac:dyDescent="0.2">
      <c r="A11424" s="10"/>
    </row>
    <row r="11425" spans="1:1" ht="27.75" customHeight="1" x14ac:dyDescent="0.2">
      <c r="A11425" s="10"/>
    </row>
    <row r="11426" spans="1:1" ht="27.75" customHeight="1" x14ac:dyDescent="0.2">
      <c r="A11426" s="10"/>
    </row>
    <row r="11427" spans="1:1" ht="27.75" customHeight="1" x14ac:dyDescent="0.2">
      <c r="A11427" s="10"/>
    </row>
    <row r="11428" spans="1:1" ht="27.75" customHeight="1" x14ac:dyDescent="0.2">
      <c r="A11428" s="10"/>
    </row>
    <row r="11429" spans="1:1" ht="27.75" customHeight="1" x14ac:dyDescent="0.2">
      <c r="A11429" s="10"/>
    </row>
    <row r="11430" spans="1:1" ht="27.75" customHeight="1" x14ac:dyDescent="0.2">
      <c r="A11430" s="10"/>
    </row>
    <row r="11431" spans="1:1" ht="27.75" customHeight="1" x14ac:dyDescent="0.2">
      <c r="A11431" s="10"/>
    </row>
    <row r="11432" spans="1:1" ht="27.75" customHeight="1" x14ac:dyDescent="0.2">
      <c r="A11432" s="10"/>
    </row>
    <row r="11433" spans="1:1" ht="27.75" customHeight="1" x14ac:dyDescent="0.2">
      <c r="A11433" s="10"/>
    </row>
    <row r="11434" spans="1:1" ht="27.75" customHeight="1" x14ac:dyDescent="0.2">
      <c r="A11434" s="10"/>
    </row>
    <row r="11435" spans="1:1" ht="27.75" customHeight="1" x14ac:dyDescent="0.2">
      <c r="A11435" s="10"/>
    </row>
    <row r="11436" spans="1:1" ht="27.75" customHeight="1" x14ac:dyDescent="0.2">
      <c r="A11436" s="10"/>
    </row>
    <row r="11437" spans="1:1" ht="27.75" customHeight="1" x14ac:dyDescent="0.2">
      <c r="A11437" s="10"/>
    </row>
    <row r="11438" spans="1:1" ht="27.75" customHeight="1" x14ac:dyDescent="0.2">
      <c r="A11438" s="10"/>
    </row>
    <row r="11439" spans="1:1" ht="27.75" customHeight="1" x14ac:dyDescent="0.2">
      <c r="A11439" s="10"/>
    </row>
    <row r="11440" spans="1:1" ht="27.75" customHeight="1" x14ac:dyDescent="0.2">
      <c r="A11440" s="10"/>
    </row>
    <row r="11441" spans="1:1" ht="27.75" customHeight="1" x14ac:dyDescent="0.2">
      <c r="A11441" s="10"/>
    </row>
    <row r="11442" spans="1:1" ht="27.75" customHeight="1" x14ac:dyDescent="0.2">
      <c r="A11442" s="10"/>
    </row>
    <row r="11443" spans="1:1" ht="27.75" customHeight="1" x14ac:dyDescent="0.2">
      <c r="A11443" s="10"/>
    </row>
    <row r="11444" spans="1:1" ht="27.75" customHeight="1" x14ac:dyDescent="0.2">
      <c r="A11444" s="10"/>
    </row>
    <row r="11445" spans="1:1" ht="27.75" customHeight="1" x14ac:dyDescent="0.2">
      <c r="A11445" s="10"/>
    </row>
    <row r="11446" spans="1:1" ht="27.75" customHeight="1" x14ac:dyDescent="0.2">
      <c r="A11446" s="10"/>
    </row>
    <row r="11447" spans="1:1" ht="27.75" customHeight="1" x14ac:dyDescent="0.2">
      <c r="A11447" s="10"/>
    </row>
    <row r="11448" spans="1:1" ht="27.75" customHeight="1" x14ac:dyDescent="0.2">
      <c r="A11448" s="10"/>
    </row>
    <row r="11449" spans="1:1" ht="27.75" customHeight="1" x14ac:dyDescent="0.2">
      <c r="A11449" s="10"/>
    </row>
    <row r="11450" spans="1:1" ht="27.75" customHeight="1" x14ac:dyDescent="0.2">
      <c r="A11450" s="10"/>
    </row>
    <row r="11451" spans="1:1" ht="27.75" customHeight="1" x14ac:dyDescent="0.2">
      <c r="A11451" s="10"/>
    </row>
    <row r="11452" spans="1:1" ht="27.75" customHeight="1" x14ac:dyDescent="0.2">
      <c r="A11452" s="10"/>
    </row>
    <row r="11453" spans="1:1" ht="27.75" customHeight="1" x14ac:dyDescent="0.2">
      <c r="A11453" s="10"/>
    </row>
    <row r="11454" spans="1:1" ht="27.75" customHeight="1" x14ac:dyDescent="0.2">
      <c r="A11454" s="10"/>
    </row>
    <row r="11455" spans="1:1" ht="27.75" customHeight="1" x14ac:dyDescent="0.2">
      <c r="A11455" s="10"/>
    </row>
    <row r="11456" spans="1:1" ht="27.75" customHeight="1" x14ac:dyDescent="0.2">
      <c r="A11456" s="10"/>
    </row>
    <row r="11457" spans="1:1" ht="27.75" customHeight="1" x14ac:dyDescent="0.2">
      <c r="A11457" s="10"/>
    </row>
    <row r="11458" spans="1:1" ht="27.75" customHeight="1" x14ac:dyDescent="0.2">
      <c r="A11458" s="10"/>
    </row>
    <row r="11459" spans="1:1" ht="27.75" customHeight="1" x14ac:dyDescent="0.2">
      <c r="A11459" s="10"/>
    </row>
    <row r="11460" spans="1:1" ht="27.75" customHeight="1" x14ac:dyDescent="0.2">
      <c r="A11460" s="10"/>
    </row>
    <row r="11461" spans="1:1" ht="27.75" customHeight="1" x14ac:dyDescent="0.2">
      <c r="A11461" s="10"/>
    </row>
    <row r="11462" spans="1:1" ht="27.75" customHeight="1" x14ac:dyDescent="0.2">
      <c r="A11462" s="10"/>
    </row>
    <row r="11463" spans="1:1" ht="27.75" customHeight="1" x14ac:dyDescent="0.2">
      <c r="A11463" s="10"/>
    </row>
    <row r="11464" spans="1:1" ht="27.75" customHeight="1" x14ac:dyDescent="0.2">
      <c r="A11464" s="10"/>
    </row>
    <row r="11465" spans="1:1" ht="27.75" customHeight="1" x14ac:dyDescent="0.2">
      <c r="A11465" s="10"/>
    </row>
    <row r="11466" spans="1:1" ht="27.75" customHeight="1" x14ac:dyDescent="0.2">
      <c r="A11466" s="10"/>
    </row>
    <row r="11467" spans="1:1" ht="27.75" customHeight="1" x14ac:dyDescent="0.2">
      <c r="A11467" s="10"/>
    </row>
    <row r="11468" spans="1:1" ht="27.75" customHeight="1" x14ac:dyDescent="0.2">
      <c r="A11468" s="10"/>
    </row>
    <row r="11469" spans="1:1" ht="27.75" customHeight="1" x14ac:dyDescent="0.2">
      <c r="A11469" s="10"/>
    </row>
    <row r="11470" spans="1:1" ht="27.75" customHeight="1" x14ac:dyDescent="0.2">
      <c r="A11470" s="10"/>
    </row>
    <row r="11471" spans="1:1" ht="27.75" customHeight="1" x14ac:dyDescent="0.2">
      <c r="A11471" s="10"/>
    </row>
    <row r="11472" spans="1:1" ht="27.75" customHeight="1" x14ac:dyDescent="0.2">
      <c r="A11472" s="10"/>
    </row>
    <row r="11473" spans="1:1" ht="27.75" customHeight="1" x14ac:dyDescent="0.2">
      <c r="A11473" s="10"/>
    </row>
    <row r="11474" spans="1:1" ht="27.75" customHeight="1" x14ac:dyDescent="0.2">
      <c r="A11474" s="10"/>
    </row>
    <row r="11475" spans="1:1" ht="27.75" customHeight="1" x14ac:dyDescent="0.2">
      <c r="A11475" s="10"/>
    </row>
    <row r="11476" spans="1:1" ht="27.75" customHeight="1" x14ac:dyDescent="0.2">
      <c r="A11476" s="10"/>
    </row>
    <row r="11477" spans="1:1" ht="27.75" customHeight="1" x14ac:dyDescent="0.2">
      <c r="A11477" s="10"/>
    </row>
    <row r="11478" spans="1:1" ht="27.75" customHeight="1" x14ac:dyDescent="0.2">
      <c r="A11478" s="10"/>
    </row>
    <row r="11479" spans="1:1" ht="27.75" customHeight="1" x14ac:dyDescent="0.2">
      <c r="A11479" s="10"/>
    </row>
    <row r="11480" spans="1:1" ht="27.75" customHeight="1" x14ac:dyDescent="0.2">
      <c r="A11480" s="10"/>
    </row>
    <row r="11481" spans="1:1" ht="27.75" customHeight="1" x14ac:dyDescent="0.2">
      <c r="A11481" s="10"/>
    </row>
    <row r="11482" spans="1:1" ht="27.75" customHeight="1" x14ac:dyDescent="0.2">
      <c r="A11482" s="10"/>
    </row>
    <row r="11483" spans="1:1" ht="27.75" customHeight="1" x14ac:dyDescent="0.2">
      <c r="A11483" s="10"/>
    </row>
    <row r="11484" spans="1:1" ht="27.75" customHeight="1" x14ac:dyDescent="0.2">
      <c r="A11484" s="10"/>
    </row>
    <row r="11485" spans="1:1" ht="27.75" customHeight="1" x14ac:dyDescent="0.2">
      <c r="A11485" s="10"/>
    </row>
    <row r="11486" spans="1:1" ht="27.75" customHeight="1" x14ac:dyDescent="0.2">
      <c r="A11486" s="10"/>
    </row>
    <row r="11487" spans="1:1" ht="27.75" customHeight="1" x14ac:dyDescent="0.2">
      <c r="A11487" s="10"/>
    </row>
    <row r="11488" spans="1:1" ht="27.75" customHeight="1" x14ac:dyDescent="0.2">
      <c r="A11488" s="10"/>
    </row>
    <row r="11489" spans="1:1" ht="27.75" customHeight="1" x14ac:dyDescent="0.2">
      <c r="A11489" s="10"/>
    </row>
    <row r="11490" spans="1:1" ht="27.75" customHeight="1" x14ac:dyDescent="0.2">
      <c r="A11490" s="10"/>
    </row>
    <row r="11491" spans="1:1" ht="27.75" customHeight="1" x14ac:dyDescent="0.2">
      <c r="A11491" s="10"/>
    </row>
    <row r="11492" spans="1:1" ht="27.75" customHeight="1" x14ac:dyDescent="0.2">
      <c r="A11492" s="10"/>
    </row>
    <row r="11493" spans="1:1" ht="27.75" customHeight="1" x14ac:dyDescent="0.2">
      <c r="A11493" s="10"/>
    </row>
    <row r="11494" spans="1:1" ht="27.75" customHeight="1" x14ac:dyDescent="0.2">
      <c r="A11494" s="10"/>
    </row>
    <row r="11495" spans="1:1" ht="27.75" customHeight="1" x14ac:dyDescent="0.2">
      <c r="A11495" s="10"/>
    </row>
    <row r="11496" spans="1:1" ht="27.75" customHeight="1" x14ac:dyDescent="0.2">
      <c r="A11496" s="10"/>
    </row>
    <row r="11497" spans="1:1" ht="27.75" customHeight="1" x14ac:dyDescent="0.2">
      <c r="A11497" s="10"/>
    </row>
    <row r="11498" spans="1:1" ht="27.75" customHeight="1" x14ac:dyDescent="0.2">
      <c r="A11498" s="10"/>
    </row>
    <row r="11499" spans="1:1" ht="27.75" customHeight="1" x14ac:dyDescent="0.2">
      <c r="A11499" s="10"/>
    </row>
    <row r="11500" spans="1:1" ht="27.75" customHeight="1" x14ac:dyDescent="0.2">
      <c r="A11500" s="10"/>
    </row>
    <row r="11501" spans="1:1" ht="27.75" customHeight="1" x14ac:dyDescent="0.2">
      <c r="A11501" s="10"/>
    </row>
    <row r="11502" spans="1:1" ht="27.75" customHeight="1" x14ac:dyDescent="0.2">
      <c r="A11502" s="10"/>
    </row>
    <row r="11503" spans="1:1" ht="27.75" customHeight="1" x14ac:dyDescent="0.2">
      <c r="A11503" s="10"/>
    </row>
    <row r="11504" spans="1:1" ht="27.75" customHeight="1" x14ac:dyDescent="0.2">
      <c r="A11504" s="10"/>
    </row>
    <row r="11505" spans="1:1" ht="27.75" customHeight="1" x14ac:dyDescent="0.2">
      <c r="A11505" s="10"/>
    </row>
    <row r="11506" spans="1:1" ht="27.75" customHeight="1" x14ac:dyDescent="0.2">
      <c r="A11506" s="10"/>
    </row>
    <row r="11507" spans="1:1" ht="27.75" customHeight="1" x14ac:dyDescent="0.2">
      <c r="A11507" s="10"/>
    </row>
    <row r="11508" spans="1:1" ht="27.75" customHeight="1" x14ac:dyDescent="0.2">
      <c r="A11508" s="10"/>
    </row>
    <row r="11509" spans="1:1" ht="27.75" customHeight="1" x14ac:dyDescent="0.2">
      <c r="A11509" s="10"/>
    </row>
    <row r="11510" spans="1:1" ht="27.75" customHeight="1" x14ac:dyDescent="0.2">
      <c r="A11510" s="10"/>
    </row>
    <row r="11511" spans="1:1" ht="27.75" customHeight="1" x14ac:dyDescent="0.2">
      <c r="A11511" s="10"/>
    </row>
    <row r="11512" spans="1:1" ht="27.75" customHeight="1" x14ac:dyDescent="0.2">
      <c r="A11512" s="10"/>
    </row>
    <row r="11513" spans="1:1" ht="27.75" customHeight="1" x14ac:dyDescent="0.2">
      <c r="A11513" s="10"/>
    </row>
    <row r="11514" spans="1:1" ht="27.75" customHeight="1" x14ac:dyDescent="0.2">
      <c r="A11514" s="10"/>
    </row>
    <row r="11515" spans="1:1" ht="27.75" customHeight="1" x14ac:dyDescent="0.2">
      <c r="A11515" s="10"/>
    </row>
    <row r="11516" spans="1:1" ht="27.75" customHeight="1" x14ac:dyDescent="0.2">
      <c r="A11516" s="10"/>
    </row>
    <row r="11517" spans="1:1" ht="27.75" customHeight="1" x14ac:dyDescent="0.2">
      <c r="A11517" s="10"/>
    </row>
    <row r="11518" spans="1:1" ht="27.75" customHeight="1" x14ac:dyDescent="0.2">
      <c r="A11518" s="10"/>
    </row>
    <row r="11519" spans="1:1" ht="27.75" customHeight="1" x14ac:dyDescent="0.2">
      <c r="A11519" s="10"/>
    </row>
    <row r="11520" spans="1:1" ht="27.75" customHeight="1" x14ac:dyDescent="0.2">
      <c r="A11520" s="10"/>
    </row>
    <row r="11521" spans="1:1" ht="27.75" customHeight="1" x14ac:dyDescent="0.2">
      <c r="A11521" s="10"/>
    </row>
    <row r="11522" spans="1:1" ht="27.75" customHeight="1" x14ac:dyDescent="0.2">
      <c r="A11522" s="10"/>
    </row>
    <row r="11523" spans="1:1" ht="27.75" customHeight="1" x14ac:dyDescent="0.2">
      <c r="A11523" s="10"/>
    </row>
    <row r="11524" spans="1:1" ht="27.75" customHeight="1" x14ac:dyDescent="0.2">
      <c r="A11524" s="10"/>
    </row>
    <row r="11525" spans="1:1" ht="27.75" customHeight="1" x14ac:dyDescent="0.2">
      <c r="A11525" s="10"/>
    </row>
    <row r="11526" spans="1:1" ht="27.75" customHeight="1" x14ac:dyDescent="0.2">
      <c r="A11526" s="10"/>
    </row>
    <row r="11527" spans="1:1" ht="27.75" customHeight="1" x14ac:dyDescent="0.2">
      <c r="A11527" s="10"/>
    </row>
    <row r="11528" spans="1:1" ht="27.75" customHeight="1" x14ac:dyDescent="0.2">
      <c r="A11528" s="10"/>
    </row>
    <row r="11529" spans="1:1" ht="27.75" customHeight="1" x14ac:dyDescent="0.2">
      <c r="A11529" s="10"/>
    </row>
    <row r="11530" spans="1:1" ht="27.75" customHeight="1" x14ac:dyDescent="0.2">
      <c r="A11530" s="10"/>
    </row>
    <row r="11531" spans="1:1" ht="27.75" customHeight="1" x14ac:dyDescent="0.2">
      <c r="A11531" s="10"/>
    </row>
    <row r="11532" spans="1:1" ht="27.75" customHeight="1" x14ac:dyDescent="0.2">
      <c r="A11532" s="10"/>
    </row>
    <row r="11533" spans="1:1" ht="27.75" customHeight="1" x14ac:dyDescent="0.2">
      <c r="A11533" s="10"/>
    </row>
    <row r="11534" spans="1:1" ht="27.75" customHeight="1" x14ac:dyDescent="0.2">
      <c r="A11534" s="10"/>
    </row>
    <row r="11535" spans="1:1" ht="27.75" customHeight="1" x14ac:dyDescent="0.2">
      <c r="A11535" s="10"/>
    </row>
    <row r="11536" spans="1:1" ht="27.75" customHeight="1" x14ac:dyDescent="0.2">
      <c r="A11536" s="10"/>
    </row>
    <row r="11537" spans="1:1" ht="27.75" customHeight="1" x14ac:dyDescent="0.2">
      <c r="A11537" s="10"/>
    </row>
    <row r="11538" spans="1:1" ht="27.75" customHeight="1" x14ac:dyDescent="0.2">
      <c r="A11538" s="10"/>
    </row>
    <row r="11539" spans="1:1" ht="27.75" customHeight="1" x14ac:dyDescent="0.2">
      <c r="A11539" s="10"/>
    </row>
    <row r="11540" spans="1:1" ht="27.75" customHeight="1" x14ac:dyDescent="0.2">
      <c r="A11540" s="10"/>
    </row>
    <row r="11541" spans="1:1" ht="27.75" customHeight="1" x14ac:dyDescent="0.2">
      <c r="A11541" s="10"/>
    </row>
    <row r="11542" spans="1:1" ht="27.75" customHeight="1" x14ac:dyDescent="0.2">
      <c r="A11542" s="10"/>
    </row>
    <row r="11543" spans="1:1" ht="27.75" customHeight="1" x14ac:dyDescent="0.2">
      <c r="A11543" s="10"/>
    </row>
    <row r="11544" spans="1:1" ht="27.75" customHeight="1" x14ac:dyDescent="0.2">
      <c r="A11544" s="10"/>
    </row>
    <row r="11545" spans="1:1" ht="27.75" customHeight="1" x14ac:dyDescent="0.2">
      <c r="A11545" s="10"/>
    </row>
    <row r="11546" spans="1:1" ht="27.75" customHeight="1" x14ac:dyDescent="0.2">
      <c r="A11546" s="10"/>
    </row>
    <row r="11547" spans="1:1" ht="27.75" customHeight="1" x14ac:dyDescent="0.2">
      <c r="A11547" s="10"/>
    </row>
    <row r="11548" spans="1:1" ht="27.75" customHeight="1" x14ac:dyDescent="0.2">
      <c r="A11548" s="10"/>
    </row>
    <row r="11549" spans="1:1" ht="27.75" customHeight="1" x14ac:dyDescent="0.2">
      <c r="A11549" s="10"/>
    </row>
    <row r="11550" spans="1:1" ht="27.75" customHeight="1" x14ac:dyDescent="0.2">
      <c r="A11550" s="10"/>
    </row>
    <row r="11551" spans="1:1" ht="27.75" customHeight="1" x14ac:dyDescent="0.2">
      <c r="A11551" s="10"/>
    </row>
    <row r="11552" spans="1:1" ht="27.75" customHeight="1" x14ac:dyDescent="0.2">
      <c r="A11552" s="10"/>
    </row>
    <row r="11553" spans="1:1" ht="27.75" customHeight="1" x14ac:dyDescent="0.2">
      <c r="A11553" s="10"/>
    </row>
    <row r="11554" spans="1:1" ht="27.75" customHeight="1" x14ac:dyDescent="0.2">
      <c r="A11554" s="10"/>
    </row>
    <row r="11555" spans="1:1" ht="27.75" customHeight="1" x14ac:dyDescent="0.2">
      <c r="A11555" s="10"/>
    </row>
    <row r="11556" spans="1:1" ht="27.75" customHeight="1" x14ac:dyDescent="0.2">
      <c r="A11556" s="10"/>
    </row>
    <row r="11557" spans="1:1" ht="27.75" customHeight="1" x14ac:dyDescent="0.2">
      <c r="A11557" s="10"/>
    </row>
    <row r="11558" spans="1:1" ht="27.75" customHeight="1" x14ac:dyDescent="0.2">
      <c r="A11558" s="10"/>
    </row>
    <row r="11559" spans="1:1" ht="27.75" customHeight="1" x14ac:dyDescent="0.2">
      <c r="A11559" s="10"/>
    </row>
    <row r="11560" spans="1:1" ht="27.75" customHeight="1" x14ac:dyDescent="0.2">
      <c r="A11560" s="10"/>
    </row>
    <row r="11561" spans="1:1" ht="27.75" customHeight="1" x14ac:dyDescent="0.2">
      <c r="A11561" s="10"/>
    </row>
    <row r="11562" spans="1:1" ht="27.75" customHeight="1" x14ac:dyDescent="0.2">
      <c r="A11562" s="10"/>
    </row>
    <row r="11563" spans="1:1" ht="27.75" customHeight="1" x14ac:dyDescent="0.2">
      <c r="A11563" s="10"/>
    </row>
    <row r="11564" spans="1:1" ht="27.75" customHeight="1" x14ac:dyDescent="0.2">
      <c r="A11564" s="10"/>
    </row>
    <row r="11565" spans="1:1" ht="27.75" customHeight="1" x14ac:dyDescent="0.2">
      <c r="A11565" s="10"/>
    </row>
    <row r="11566" spans="1:1" ht="27.75" customHeight="1" x14ac:dyDescent="0.2">
      <c r="A11566" s="10"/>
    </row>
    <row r="11567" spans="1:1" ht="27.75" customHeight="1" x14ac:dyDescent="0.2">
      <c r="A11567" s="10"/>
    </row>
    <row r="11568" spans="1:1" ht="27.75" customHeight="1" x14ac:dyDescent="0.2">
      <c r="A11568" s="10"/>
    </row>
    <row r="11569" spans="1:1" ht="27.75" customHeight="1" x14ac:dyDescent="0.2">
      <c r="A11569" s="10"/>
    </row>
    <row r="11570" spans="1:1" ht="27.75" customHeight="1" x14ac:dyDescent="0.2">
      <c r="A11570" s="10"/>
    </row>
    <row r="11571" spans="1:1" ht="27.75" customHeight="1" x14ac:dyDescent="0.2">
      <c r="A11571" s="10"/>
    </row>
    <row r="11572" spans="1:1" ht="27.75" customHeight="1" x14ac:dyDescent="0.2">
      <c r="A11572" s="10"/>
    </row>
    <row r="11573" spans="1:1" ht="27.75" customHeight="1" x14ac:dyDescent="0.2">
      <c r="A11573" s="10"/>
    </row>
    <row r="11574" spans="1:1" ht="27.75" customHeight="1" x14ac:dyDescent="0.2">
      <c r="A11574" s="10"/>
    </row>
    <row r="11575" spans="1:1" ht="27.75" customHeight="1" x14ac:dyDescent="0.2">
      <c r="A11575" s="10"/>
    </row>
    <row r="11576" spans="1:1" ht="27.75" customHeight="1" x14ac:dyDescent="0.2">
      <c r="A11576" s="10"/>
    </row>
    <row r="11577" spans="1:1" ht="27.75" customHeight="1" x14ac:dyDescent="0.2">
      <c r="A11577" s="10"/>
    </row>
    <row r="11578" spans="1:1" ht="27.75" customHeight="1" x14ac:dyDescent="0.2">
      <c r="A11578" s="10"/>
    </row>
    <row r="11579" spans="1:1" ht="27.75" customHeight="1" x14ac:dyDescent="0.2">
      <c r="A11579" s="10"/>
    </row>
    <row r="11580" spans="1:1" ht="27.75" customHeight="1" x14ac:dyDescent="0.2">
      <c r="A11580" s="10"/>
    </row>
    <row r="11581" spans="1:1" ht="27.75" customHeight="1" x14ac:dyDescent="0.2">
      <c r="A11581" s="10"/>
    </row>
    <row r="11582" spans="1:1" ht="27.75" customHeight="1" x14ac:dyDescent="0.2">
      <c r="A11582" s="10"/>
    </row>
    <row r="11583" spans="1:1" ht="27.75" customHeight="1" x14ac:dyDescent="0.2">
      <c r="A11583" s="10"/>
    </row>
    <row r="11584" spans="1:1" ht="27.75" customHeight="1" x14ac:dyDescent="0.2">
      <c r="A11584" s="10"/>
    </row>
    <row r="11585" spans="1:1" ht="27.75" customHeight="1" x14ac:dyDescent="0.2">
      <c r="A11585" s="10"/>
    </row>
    <row r="11586" spans="1:1" ht="27.75" customHeight="1" x14ac:dyDescent="0.2">
      <c r="A11586" s="10"/>
    </row>
    <row r="11587" spans="1:1" ht="27.75" customHeight="1" x14ac:dyDescent="0.2">
      <c r="A11587" s="10"/>
    </row>
    <row r="11588" spans="1:1" ht="27.75" customHeight="1" x14ac:dyDescent="0.2">
      <c r="A11588" s="10"/>
    </row>
    <row r="11589" spans="1:1" ht="27.75" customHeight="1" x14ac:dyDescent="0.2">
      <c r="A11589" s="10"/>
    </row>
    <row r="11590" spans="1:1" ht="27.75" customHeight="1" x14ac:dyDescent="0.2">
      <c r="A11590" s="10"/>
    </row>
    <row r="11591" spans="1:1" ht="27.75" customHeight="1" x14ac:dyDescent="0.2">
      <c r="A11591" s="10"/>
    </row>
    <row r="11592" spans="1:1" ht="27.75" customHeight="1" x14ac:dyDescent="0.2">
      <c r="A11592" s="10"/>
    </row>
    <row r="11593" spans="1:1" ht="27.75" customHeight="1" x14ac:dyDescent="0.2">
      <c r="A11593" s="10"/>
    </row>
    <row r="11594" spans="1:1" ht="27.75" customHeight="1" x14ac:dyDescent="0.2">
      <c r="A11594" s="10"/>
    </row>
    <row r="11595" spans="1:1" ht="27.75" customHeight="1" x14ac:dyDescent="0.2">
      <c r="A11595" s="10"/>
    </row>
    <row r="11596" spans="1:1" ht="27.75" customHeight="1" x14ac:dyDescent="0.2">
      <c r="A11596" s="10"/>
    </row>
    <row r="11597" spans="1:1" ht="27.75" customHeight="1" x14ac:dyDescent="0.2">
      <c r="A11597" s="10"/>
    </row>
    <row r="11598" spans="1:1" ht="27.75" customHeight="1" x14ac:dyDescent="0.2">
      <c r="A11598" s="10"/>
    </row>
    <row r="11599" spans="1:1" ht="27.75" customHeight="1" x14ac:dyDescent="0.2">
      <c r="A11599" s="10"/>
    </row>
    <row r="11600" spans="1:1" ht="27.75" customHeight="1" x14ac:dyDescent="0.2">
      <c r="A11600" s="10"/>
    </row>
    <row r="11601" spans="1:1" ht="27.75" customHeight="1" x14ac:dyDescent="0.2">
      <c r="A11601" s="10"/>
    </row>
    <row r="11602" spans="1:1" ht="27.75" customHeight="1" x14ac:dyDescent="0.2">
      <c r="A11602" s="10"/>
    </row>
    <row r="11603" spans="1:1" ht="27.75" customHeight="1" x14ac:dyDescent="0.2">
      <c r="A11603" s="10"/>
    </row>
    <row r="11604" spans="1:1" ht="27.75" customHeight="1" x14ac:dyDescent="0.2">
      <c r="A11604" s="10"/>
    </row>
    <row r="11605" spans="1:1" ht="27.75" customHeight="1" x14ac:dyDescent="0.2">
      <c r="A11605" s="10"/>
    </row>
    <row r="11606" spans="1:1" ht="27.75" customHeight="1" x14ac:dyDescent="0.2">
      <c r="A11606" s="10"/>
    </row>
    <row r="11607" spans="1:1" ht="27.75" customHeight="1" x14ac:dyDescent="0.2">
      <c r="A11607" s="10"/>
    </row>
    <row r="11608" spans="1:1" ht="27.75" customHeight="1" x14ac:dyDescent="0.2">
      <c r="A11608" s="10"/>
    </row>
    <row r="11609" spans="1:1" ht="27.75" customHeight="1" x14ac:dyDescent="0.2">
      <c r="A11609" s="10"/>
    </row>
    <row r="11610" spans="1:1" ht="27.75" customHeight="1" x14ac:dyDescent="0.2">
      <c r="A11610" s="10"/>
    </row>
    <row r="11611" spans="1:1" ht="27.75" customHeight="1" x14ac:dyDescent="0.2">
      <c r="A11611" s="10"/>
    </row>
    <row r="11612" spans="1:1" ht="27.75" customHeight="1" x14ac:dyDescent="0.2">
      <c r="A11612" s="10"/>
    </row>
    <row r="11613" spans="1:1" ht="27.75" customHeight="1" x14ac:dyDescent="0.2">
      <c r="A11613" s="10"/>
    </row>
    <row r="11614" spans="1:1" ht="27.75" customHeight="1" x14ac:dyDescent="0.2">
      <c r="A11614" s="10"/>
    </row>
    <row r="11615" spans="1:1" ht="27.75" customHeight="1" x14ac:dyDescent="0.2">
      <c r="A11615" s="10"/>
    </row>
    <row r="11616" spans="1:1" ht="27.75" customHeight="1" x14ac:dyDescent="0.2">
      <c r="A11616" s="10"/>
    </row>
    <row r="11617" spans="1:1" ht="27.75" customHeight="1" x14ac:dyDescent="0.2">
      <c r="A11617" s="10"/>
    </row>
    <row r="11618" spans="1:1" ht="27.75" customHeight="1" x14ac:dyDescent="0.2">
      <c r="A11618" s="10"/>
    </row>
    <row r="11619" spans="1:1" ht="27.75" customHeight="1" x14ac:dyDescent="0.2">
      <c r="A11619" s="10"/>
    </row>
    <row r="11620" spans="1:1" ht="27.75" customHeight="1" x14ac:dyDescent="0.2">
      <c r="A11620" s="10"/>
    </row>
    <row r="11621" spans="1:1" ht="27.75" customHeight="1" x14ac:dyDescent="0.2">
      <c r="A11621" s="10"/>
    </row>
    <row r="11622" spans="1:1" ht="27.75" customHeight="1" x14ac:dyDescent="0.2">
      <c r="A11622" s="10"/>
    </row>
    <row r="11623" spans="1:1" ht="27.75" customHeight="1" x14ac:dyDescent="0.2">
      <c r="A11623" s="10"/>
    </row>
    <row r="11624" spans="1:1" ht="27.75" customHeight="1" x14ac:dyDescent="0.2">
      <c r="A11624" s="10"/>
    </row>
    <row r="11625" spans="1:1" ht="27.75" customHeight="1" x14ac:dyDescent="0.2">
      <c r="A11625" s="10"/>
    </row>
    <row r="11626" spans="1:1" ht="27.75" customHeight="1" x14ac:dyDescent="0.2">
      <c r="A11626" s="10"/>
    </row>
    <row r="11627" spans="1:1" ht="27.75" customHeight="1" x14ac:dyDescent="0.2">
      <c r="A11627" s="10"/>
    </row>
    <row r="11628" spans="1:1" ht="27.75" customHeight="1" x14ac:dyDescent="0.2">
      <c r="A11628" s="10"/>
    </row>
    <row r="11629" spans="1:1" ht="27.75" customHeight="1" x14ac:dyDescent="0.2">
      <c r="A11629" s="10"/>
    </row>
    <row r="11630" spans="1:1" ht="27.75" customHeight="1" x14ac:dyDescent="0.2">
      <c r="A11630" s="10"/>
    </row>
    <row r="11631" spans="1:1" ht="27.75" customHeight="1" x14ac:dyDescent="0.2">
      <c r="A11631" s="10"/>
    </row>
    <row r="11632" spans="1:1" ht="27.75" customHeight="1" x14ac:dyDescent="0.2">
      <c r="A11632" s="10"/>
    </row>
    <row r="11633" spans="1:1" ht="27.75" customHeight="1" x14ac:dyDescent="0.2">
      <c r="A11633" s="10"/>
    </row>
    <row r="11634" spans="1:1" ht="27.75" customHeight="1" x14ac:dyDescent="0.2">
      <c r="A11634" s="10"/>
    </row>
    <row r="11635" spans="1:1" ht="27.75" customHeight="1" x14ac:dyDescent="0.2">
      <c r="A11635" s="10"/>
    </row>
    <row r="11636" spans="1:1" ht="27.75" customHeight="1" x14ac:dyDescent="0.2">
      <c r="A11636" s="10"/>
    </row>
    <row r="11637" spans="1:1" ht="27.75" customHeight="1" x14ac:dyDescent="0.2">
      <c r="A11637" s="10"/>
    </row>
    <row r="11638" spans="1:1" ht="27.75" customHeight="1" x14ac:dyDescent="0.2">
      <c r="A11638" s="10"/>
    </row>
    <row r="11639" spans="1:1" ht="27.75" customHeight="1" x14ac:dyDescent="0.2">
      <c r="A11639" s="10"/>
    </row>
    <row r="11640" spans="1:1" ht="27.75" customHeight="1" x14ac:dyDescent="0.2">
      <c r="A11640" s="10"/>
    </row>
    <row r="11641" spans="1:1" ht="27.75" customHeight="1" x14ac:dyDescent="0.2">
      <c r="A11641" s="10"/>
    </row>
    <row r="11642" spans="1:1" ht="27.75" customHeight="1" x14ac:dyDescent="0.2">
      <c r="A11642" s="10"/>
    </row>
    <row r="11643" spans="1:1" ht="27.75" customHeight="1" x14ac:dyDescent="0.2">
      <c r="A11643" s="10"/>
    </row>
    <row r="11644" spans="1:1" ht="27.75" customHeight="1" x14ac:dyDescent="0.2">
      <c r="A11644" s="10"/>
    </row>
    <row r="11645" spans="1:1" ht="27.75" customHeight="1" x14ac:dyDescent="0.2">
      <c r="A11645" s="10"/>
    </row>
    <row r="11646" spans="1:1" ht="27.75" customHeight="1" x14ac:dyDescent="0.2">
      <c r="A11646" s="10"/>
    </row>
    <row r="11647" spans="1:1" ht="27.75" customHeight="1" x14ac:dyDescent="0.2">
      <c r="A11647" s="10"/>
    </row>
    <row r="11648" spans="1:1" ht="27.75" customHeight="1" x14ac:dyDescent="0.2">
      <c r="A11648" s="10"/>
    </row>
    <row r="11649" spans="1:1" ht="27.75" customHeight="1" x14ac:dyDescent="0.2">
      <c r="A11649" s="10"/>
    </row>
    <row r="11650" spans="1:1" ht="27.75" customHeight="1" x14ac:dyDescent="0.2">
      <c r="A11650" s="10"/>
    </row>
    <row r="11651" spans="1:1" ht="27.75" customHeight="1" x14ac:dyDescent="0.2">
      <c r="A11651" s="10"/>
    </row>
    <row r="11652" spans="1:1" ht="27.75" customHeight="1" x14ac:dyDescent="0.2">
      <c r="A11652" s="10"/>
    </row>
    <row r="11653" spans="1:1" ht="27.75" customHeight="1" x14ac:dyDescent="0.2">
      <c r="A11653" s="10"/>
    </row>
    <row r="11654" spans="1:1" ht="27.75" customHeight="1" x14ac:dyDescent="0.2">
      <c r="A11654" s="10"/>
    </row>
    <row r="11655" spans="1:1" ht="27.75" customHeight="1" x14ac:dyDescent="0.2">
      <c r="A11655" s="10"/>
    </row>
    <row r="11656" spans="1:1" ht="27.75" customHeight="1" x14ac:dyDescent="0.2">
      <c r="A11656" s="10"/>
    </row>
    <row r="11657" spans="1:1" ht="27.75" customHeight="1" x14ac:dyDescent="0.2">
      <c r="A11657" s="10"/>
    </row>
    <row r="11658" spans="1:1" ht="27.75" customHeight="1" x14ac:dyDescent="0.2">
      <c r="A11658" s="10"/>
    </row>
    <row r="11659" spans="1:1" ht="27.75" customHeight="1" x14ac:dyDescent="0.2">
      <c r="A11659" s="10"/>
    </row>
    <row r="11660" spans="1:1" ht="27.75" customHeight="1" x14ac:dyDescent="0.2">
      <c r="A11660" s="10"/>
    </row>
    <row r="11661" spans="1:1" ht="27.75" customHeight="1" x14ac:dyDescent="0.2">
      <c r="A11661" s="10"/>
    </row>
    <row r="11662" spans="1:1" ht="27.75" customHeight="1" x14ac:dyDescent="0.2">
      <c r="A11662" s="10"/>
    </row>
    <row r="11663" spans="1:1" ht="27.75" customHeight="1" x14ac:dyDescent="0.2">
      <c r="A11663" s="10"/>
    </row>
    <row r="11664" spans="1:1" ht="27.75" customHeight="1" x14ac:dyDescent="0.2">
      <c r="A11664" s="10"/>
    </row>
    <row r="11665" spans="1:1" ht="27.75" customHeight="1" x14ac:dyDescent="0.2">
      <c r="A11665" s="10"/>
    </row>
    <row r="11666" spans="1:1" ht="27.75" customHeight="1" x14ac:dyDescent="0.2">
      <c r="A11666" s="10"/>
    </row>
    <row r="11667" spans="1:1" ht="27.75" customHeight="1" x14ac:dyDescent="0.2">
      <c r="A11667" s="10"/>
    </row>
    <row r="11668" spans="1:1" ht="27.75" customHeight="1" x14ac:dyDescent="0.2">
      <c r="A11668" s="10"/>
    </row>
    <row r="11669" spans="1:1" ht="27.75" customHeight="1" x14ac:dyDescent="0.2">
      <c r="A11669" s="10"/>
    </row>
    <row r="11670" spans="1:1" ht="27.75" customHeight="1" x14ac:dyDescent="0.2">
      <c r="A11670" s="10"/>
    </row>
    <row r="11671" spans="1:1" ht="27.75" customHeight="1" x14ac:dyDescent="0.2">
      <c r="A11671" s="10"/>
    </row>
    <row r="11672" spans="1:1" ht="27.75" customHeight="1" x14ac:dyDescent="0.2">
      <c r="A11672" s="10"/>
    </row>
    <row r="11673" spans="1:1" ht="27.75" customHeight="1" x14ac:dyDescent="0.2">
      <c r="A11673" s="10"/>
    </row>
    <row r="11674" spans="1:1" ht="27.75" customHeight="1" x14ac:dyDescent="0.2">
      <c r="A11674" s="10"/>
    </row>
    <row r="11675" spans="1:1" ht="27.75" customHeight="1" x14ac:dyDescent="0.2">
      <c r="A11675" s="10"/>
    </row>
    <row r="11676" spans="1:1" ht="27.75" customHeight="1" x14ac:dyDescent="0.2">
      <c r="A11676" s="10"/>
    </row>
    <row r="11677" spans="1:1" ht="27.75" customHeight="1" x14ac:dyDescent="0.2">
      <c r="A11677" s="10"/>
    </row>
    <row r="11678" spans="1:1" ht="27.75" customHeight="1" x14ac:dyDescent="0.2">
      <c r="A11678" s="10"/>
    </row>
    <row r="11679" spans="1:1" ht="27.75" customHeight="1" x14ac:dyDescent="0.2">
      <c r="A11679" s="10"/>
    </row>
    <row r="11680" spans="1:1" ht="27.75" customHeight="1" x14ac:dyDescent="0.2">
      <c r="A11680" s="10"/>
    </row>
    <row r="11681" spans="1:1" ht="27.75" customHeight="1" x14ac:dyDescent="0.2">
      <c r="A11681" s="10"/>
    </row>
    <row r="11682" spans="1:1" ht="27.75" customHeight="1" x14ac:dyDescent="0.2">
      <c r="A11682" s="10"/>
    </row>
    <row r="11683" spans="1:1" ht="27.75" customHeight="1" x14ac:dyDescent="0.2">
      <c r="A11683" s="10"/>
    </row>
    <row r="11684" spans="1:1" ht="27.75" customHeight="1" x14ac:dyDescent="0.2">
      <c r="A11684" s="10"/>
    </row>
    <row r="11685" spans="1:1" ht="27.75" customHeight="1" x14ac:dyDescent="0.2">
      <c r="A11685" s="10"/>
    </row>
    <row r="11686" spans="1:1" ht="27.75" customHeight="1" x14ac:dyDescent="0.2">
      <c r="A11686" s="10"/>
    </row>
    <row r="11687" spans="1:1" ht="27.75" customHeight="1" x14ac:dyDescent="0.2">
      <c r="A11687" s="10"/>
    </row>
    <row r="11688" spans="1:1" ht="27.75" customHeight="1" x14ac:dyDescent="0.2">
      <c r="A11688" s="10"/>
    </row>
    <row r="11689" spans="1:1" ht="27.75" customHeight="1" x14ac:dyDescent="0.2">
      <c r="A11689" s="10"/>
    </row>
    <row r="11690" spans="1:1" ht="27.75" customHeight="1" x14ac:dyDescent="0.2">
      <c r="A11690" s="10"/>
    </row>
    <row r="11691" spans="1:1" ht="27.75" customHeight="1" x14ac:dyDescent="0.2">
      <c r="A11691" s="10"/>
    </row>
    <row r="11692" spans="1:1" ht="27.75" customHeight="1" x14ac:dyDescent="0.2">
      <c r="A11692" s="10"/>
    </row>
    <row r="11693" spans="1:1" ht="27.75" customHeight="1" x14ac:dyDescent="0.2">
      <c r="A11693" s="10"/>
    </row>
    <row r="11694" spans="1:1" ht="27.75" customHeight="1" x14ac:dyDescent="0.2">
      <c r="A11694" s="10"/>
    </row>
    <row r="11695" spans="1:1" ht="27.75" customHeight="1" x14ac:dyDescent="0.2">
      <c r="A11695" s="10"/>
    </row>
    <row r="11696" spans="1:1" ht="27.75" customHeight="1" x14ac:dyDescent="0.2">
      <c r="A11696" s="10"/>
    </row>
    <row r="11697" spans="1:1" ht="27.75" customHeight="1" x14ac:dyDescent="0.2">
      <c r="A11697" s="10"/>
    </row>
    <row r="11698" spans="1:1" ht="27.75" customHeight="1" x14ac:dyDescent="0.2">
      <c r="A11698" s="10"/>
    </row>
    <row r="11699" spans="1:1" ht="27.75" customHeight="1" x14ac:dyDescent="0.2">
      <c r="A11699" s="10"/>
    </row>
    <row r="11700" spans="1:1" ht="27.75" customHeight="1" x14ac:dyDescent="0.2">
      <c r="A11700" s="10"/>
    </row>
    <row r="11701" spans="1:1" ht="27.75" customHeight="1" x14ac:dyDescent="0.2">
      <c r="A11701" s="10"/>
    </row>
    <row r="11702" spans="1:1" ht="27.75" customHeight="1" x14ac:dyDescent="0.2">
      <c r="A11702" s="10"/>
    </row>
    <row r="11703" spans="1:1" ht="27.75" customHeight="1" x14ac:dyDescent="0.2">
      <c r="A11703" s="10"/>
    </row>
    <row r="11704" spans="1:1" ht="27.75" customHeight="1" x14ac:dyDescent="0.2">
      <c r="A11704" s="10"/>
    </row>
    <row r="11705" spans="1:1" ht="27.75" customHeight="1" x14ac:dyDescent="0.2">
      <c r="A11705" s="10"/>
    </row>
    <row r="11706" spans="1:1" ht="27.75" customHeight="1" x14ac:dyDescent="0.2">
      <c r="A11706" s="10"/>
    </row>
    <row r="11707" spans="1:1" ht="27.75" customHeight="1" x14ac:dyDescent="0.2">
      <c r="A11707" s="10"/>
    </row>
    <row r="11708" spans="1:1" ht="27.75" customHeight="1" x14ac:dyDescent="0.2">
      <c r="A11708" s="10"/>
    </row>
    <row r="11709" spans="1:1" ht="27.75" customHeight="1" x14ac:dyDescent="0.2">
      <c r="A11709" s="10"/>
    </row>
    <row r="11710" spans="1:1" ht="27.75" customHeight="1" x14ac:dyDescent="0.2">
      <c r="A11710" s="10"/>
    </row>
    <row r="11711" spans="1:1" ht="27.75" customHeight="1" x14ac:dyDescent="0.2">
      <c r="A11711" s="10"/>
    </row>
    <row r="11712" spans="1:1" ht="27.75" customHeight="1" x14ac:dyDescent="0.2">
      <c r="A11712" s="10"/>
    </row>
    <row r="11713" spans="1:1" ht="27.75" customHeight="1" x14ac:dyDescent="0.2">
      <c r="A11713" s="10"/>
    </row>
    <row r="11714" spans="1:1" ht="27.75" customHeight="1" x14ac:dyDescent="0.2">
      <c r="A11714" s="10"/>
    </row>
    <row r="11715" spans="1:1" ht="27.75" customHeight="1" x14ac:dyDescent="0.2">
      <c r="A11715" s="10"/>
    </row>
    <row r="11716" spans="1:1" ht="27.75" customHeight="1" x14ac:dyDescent="0.2">
      <c r="A11716" s="10"/>
    </row>
    <row r="11717" spans="1:1" ht="27.75" customHeight="1" x14ac:dyDescent="0.2">
      <c r="A11717" s="10"/>
    </row>
    <row r="11718" spans="1:1" ht="27.75" customHeight="1" x14ac:dyDescent="0.2">
      <c r="A11718" s="10"/>
    </row>
    <row r="11719" spans="1:1" ht="27.75" customHeight="1" x14ac:dyDescent="0.2">
      <c r="A11719" s="10"/>
    </row>
    <row r="11720" spans="1:1" ht="27.75" customHeight="1" x14ac:dyDescent="0.2">
      <c r="A11720" s="10"/>
    </row>
    <row r="11721" spans="1:1" ht="27.75" customHeight="1" x14ac:dyDescent="0.2">
      <c r="A11721" s="10"/>
    </row>
    <row r="11722" spans="1:1" ht="27.75" customHeight="1" x14ac:dyDescent="0.2">
      <c r="A11722" s="10"/>
    </row>
    <row r="11723" spans="1:1" ht="27.75" customHeight="1" x14ac:dyDescent="0.2">
      <c r="A11723" s="10"/>
    </row>
    <row r="11724" spans="1:1" ht="27.75" customHeight="1" x14ac:dyDescent="0.2">
      <c r="A11724" s="10"/>
    </row>
    <row r="11725" spans="1:1" ht="27.75" customHeight="1" x14ac:dyDescent="0.2">
      <c r="A11725" s="10"/>
    </row>
    <row r="11726" spans="1:1" ht="27.75" customHeight="1" x14ac:dyDescent="0.2">
      <c r="A11726" s="10"/>
    </row>
    <row r="11727" spans="1:1" ht="27.75" customHeight="1" x14ac:dyDescent="0.2">
      <c r="A11727" s="10"/>
    </row>
    <row r="11728" spans="1:1" ht="27.75" customHeight="1" x14ac:dyDescent="0.2">
      <c r="A11728" s="10"/>
    </row>
    <row r="11729" spans="1:1" ht="27.75" customHeight="1" x14ac:dyDescent="0.2">
      <c r="A11729" s="10"/>
    </row>
    <row r="11730" spans="1:1" ht="27.75" customHeight="1" x14ac:dyDescent="0.2">
      <c r="A11730" s="10"/>
    </row>
    <row r="11731" spans="1:1" ht="27.75" customHeight="1" x14ac:dyDescent="0.2">
      <c r="A11731" s="10"/>
    </row>
    <row r="11732" spans="1:1" ht="27.75" customHeight="1" x14ac:dyDescent="0.2">
      <c r="A11732" s="10"/>
    </row>
    <row r="11733" spans="1:1" ht="27.75" customHeight="1" x14ac:dyDescent="0.2">
      <c r="A11733" s="10"/>
    </row>
    <row r="11734" spans="1:1" ht="27.75" customHeight="1" x14ac:dyDescent="0.2">
      <c r="A11734" s="10"/>
    </row>
    <row r="11735" spans="1:1" ht="27.75" customHeight="1" x14ac:dyDescent="0.2">
      <c r="A11735" s="10"/>
    </row>
    <row r="11736" spans="1:1" ht="27.75" customHeight="1" x14ac:dyDescent="0.2">
      <c r="A11736" s="10"/>
    </row>
    <row r="11737" spans="1:1" ht="27.75" customHeight="1" x14ac:dyDescent="0.2">
      <c r="A11737" s="10"/>
    </row>
    <row r="11738" spans="1:1" ht="27.75" customHeight="1" x14ac:dyDescent="0.2">
      <c r="A11738" s="10"/>
    </row>
    <row r="11739" spans="1:1" ht="27.75" customHeight="1" x14ac:dyDescent="0.2">
      <c r="A11739" s="10"/>
    </row>
    <row r="11740" spans="1:1" ht="27.75" customHeight="1" x14ac:dyDescent="0.2">
      <c r="A11740" s="10"/>
    </row>
    <row r="11741" spans="1:1" ht="27.75" customHeight="1" x14ac:dyDescent="0.2">
      <c r="A11741" s="10"/>
    </row>
    <row r="11742" spans="1:1" ht="27.75" customHeight="1" x14ac:dyDescent="0.2">
      <c r="A11742" s="10"/>
    </row>
    <row r="11743" spans="1:1" ht="27.75" customHeight="1" x14ac:dyDescent="0.2">
      <c r="A11743" s="10"/>
    </row>
    <row r="11744" spans="1:1" ht="27.75" customHeight="1" x14ac:dyDescent="0.2">
      <c r="A11744" s="10"/>
    </row>
    <row r="11745" spans="1:1" ht="27.75" customHeight="1" x14ac:dyDescent="0.2">
      <c r="A11745" s="10"/>
    </row>
    <row r="11746" spans="1:1" ht="27.75" customHeight="1" x14ac:dyDescent="0.2">
      <c r="A11746" s="10"/>
    </row>
    <row r="11747" spans="1:1" ht="27.75" customHeight="1" x14ac:dyDescent="0.2">
      <c r="A11747" s="10"/>
    </row>
    <row r="11748" spans="1:1" ht="27.75" customHeight="1" x14ac:dyDescent="0.2">
      <c r="A11748" s="10"/>
    </row>
    <row r="11749" spans="1:1" ht="27.75" customHeight="1" x14ac:dyDescent="0.2">
      <c r="A11749" s="10"/>
    </row>
    <row r="11750" spans="1:1" ht="27.75" customHeight="1" x14ac:dyDescent="0.2">
      <c r="A11750" s="10"/>
    </row>
    <row r="11751" spans="1:1" ht="27.75" customHeight="1" x14ac:dyDescent="0.2">
      <c r="A11751" s="10"/>
    </row>
    <row r="11752" spans="1:1" ht="27.75" customHeight="1" x14ac:dyDescent="0.2">
      <c r="A11752" s="10"/>
    </row>
    <row r="11753" spans="1:1" ht="27.75" customHeight="1" x14ac:dyDescent="0.2">
      <c r="A11753" s="10"/>
    </row>
    <row r="11754" spans="1:1" ht="27.75" customHeight="1" x14ac:dyDescent="0.2">
      <c r="A11754" s="10"/>
    </row>
    <row r="11755" spans="1:1" ht="27.75" customHeight="1" x14ac:dyDescent="0.2">
      <c r="A11755" s="10"/>
    </row>
    <row r="11756" spans="1:1" ht="27.75" customHeight="1" x14ac:dyDescent="0.2">
      <c r="A11756" s="10"/>
    </row>
    <row r="11757" spans="1:1" ht="27.75" customHeight="1" x14ac:dyDescent="0.2">
      <c r="A11757" s="10"/>
    </row>
    <row r="11758" spans="1:1" ht="27.75" customHeight="1" x14ac:dyDescent="0.2">
      <c r="A11758" s="10"/>
    </row>
    <row r="11759" spans="1:1" ht="27.75" customHeight="1" x14ac:dyDescent="0.2">
      <c r="A11759" s="10"/>
    </row>
    <row r="11760" spans="1:1" ht="27.75" customHeight="1" x14ac:dyDescent="0.2">
      <c r="A11760" s="10"/>
    </row>
    <row r="11761" spans="1:1" ht="27.75" customHeight="1" x14ac:dyDescent="0.2">
      <c r="A11761" s="10"/>
    </row>
    <row r="11762" spans="1:1" ht="27.75" customHeight="1" x14ac:dyDescent="0.2">
      <c r="A11762" s="10"/>
    </row>
    <row r="11763" spans="1:1" ht="27.75" customHeight="1" x14ac:dyDescent="0.2">
      <c r="A11763" s="10"/>
    </row>
    <row r="11764" spans="1:1" ht="27.75" customHeight="1" x14ac:dyDescent="0.2">
      <c r="A11764" s="10"/>
    </row>
    <row r="11765" spans="1:1" ht="27.75" customHeight="1" x14ac:dyDescent="0.2">
      <c r="A11765" s="10"/>
    </row>
    <row r="11766" spans="1:1" ht="27.75" customHeight="1" x14ac:dyDescent="0.2">
      <c r="A11766" s="10"/>
    </row>
    <row r="11767" spans="1:1" ht="27.75" customHeight="1" x14ac:dyDescent="0.2">
      <c r="A11767" s="10"/>
    </row>
    <row r="11768" spans="1:1" ht="27.75" customHeight="1" x14ac:dyDescent="0.2">
      <c r="A11768" s="10"/>
    </row>
    <row r="11769" spans="1:1" ht="27.75" customHeight="1" x14ac:dyDescent="0.2">
      <c r="A11769" s="10"/>
    </row>
    <row r="11770" spans="1:1" ht="27.75" customHeight="1" x14ac:dyDescent="0.2">
      <c r="A11770" s="10"/>
    </row>
    <row r="11771" spans="1:1" ht="27.75" customHeight="1" x14ac:dyDescent="0.2">
      <c r="A11771" s="10"/>
    </row>
    <row r="11772" spans="1:1" ht="27.75" customHeight="1" x14ac:dyDescent="0.2">
      <c r="A11772" s="10"/>
    </row>
    <row r="11773" spans="1:1" ht="27.75" customHeight="1" x14ac:dyDescent="0.2">
      <c r="A11773" s="10"/>
    </row>
    <row r="11774" spans="1:1" ht="27.75" customHeight="1" x14ac:dyDescent="0.2">
      <c r="A11774" s="10"/>
    </row>
    <row r="11775" spans="1:1" ht="27.75" customHeight="1" x14ac:dyDescent="0.2">
      <c r="A11775" s="10"/>
    </row>
    <row r="11776" spans="1:1" ht="27.75" customHeight="1" x14ac:dyDescent="0.2">
      <c r="A11776" s="10"/>
    </row>
    <row r="11777" spans="1:1" ht="27.75" customHeight="1" x14ac:dyDescent="0.2">
      <c r="A11777" s="10"/>
    </row>
    <row r="11778" spans="1:1" ht="27.75" customHeight="1" x14ac:dyDescent="0.2">
      <c r="A11778" s="10"/>
    </row>
    <row r="11779" spans="1:1" ht="27.75" customHeight="1" x14ac:dyDescent="0.2">
      <c r="A11779" s="10"/>
    </row>
    <row r="11780" spans="1:1" ht="27.75" customHeight="1" x14ac:dyDescent="0.2">
      <c r="A11780" s="10"/>
    </row>
    <row r="11781" spans="1:1" ht="27.75" customHeight="1" x14ac:dyDescent="0.2">
      <c r="A11781" s="10"/>
    </row>
    <row r="11782" spans="1:1" ht="27.75" customHeight="1" x14ac:dyDescent="0.2">
      <c r="A11782" s="10"/>
    </row>
    <row r="11783" spans="1:1" ht="27.75" customHeight="1" x14ac:dyDescent="0.2">
      <c r="A11783" s="10"/>
    </row>
    <row r="11784" spans="1:1" ht="27.75" customHeight="1" x14ac:dyDescent="0.2">
      <c r="A11784" s="10"/>
    </row>
    <row r="11785" spans="1:1" ht="27.75" customHeight="1" x14ac:dyDescent="0.2">
      <c r="A11785" s="10"/>
    </row>
    <row r="11786" spans="1:1" ht="27.75" customHeight="1" x14ac:dyDescent="0.2">
      <c r="A11786" s="10"/>
    </row>
    <row r="11787" spans="1:1" ht="27.75" customHeight="1" x14ac:dyDescent="0.2">
      <c r="A11787" s="10"/>
    </row>
    <row r="11788" spans="1:1" ht="27.75" customHeight="1" x14ac:dyDescent="0.2">
      <c r="A11788" s="10"/>
    </row>
    <row r="11789" spans="1:1" ht="27.75" customHeight="1" x14ac:dyDescent="0.2">
      <c r="A11789" s="10"/>
    </row>
    <row r="11790" spans="1:1" ht="27.75" customHeight="1" x14ac:dyDescent="0.2">
      <c r="A11790" s="10"/>
    </row>
    <row r="11791" spans="1:1" ht="27.75" customHeight="1" x14ac:dyDescent="0.2">
      <c r="A11791" s="10"/>
    </row>
    <row r="11792" spans="1:1" ht="27.75" customHeight="1" x14ac:dyDescent="0.2">
      <c r="A11792" s="10"/>
    </row>
    <row r="11793" spans="1:1" ht="27.75" customHeight="1" x14ac:dyDescent="0.2">
      <c r="A11793" s="10"/>
    </row>
    <row r="11794" spans="1:1" ht="27.75" customHeight="1" x14ac:dyDescent="0.2">
      <c r="A11794" s="10"/>
    </row>
    <row r="11795" spans="1:1" ht="27.75" customHeight="1" x14ac:dyDescent="0.2">
      <c r="A11795" s="10"/>
    </row>
    <row r="11796" spans="1:1" ht="27.75" customHeight="1" x14ac:dyDescent="0.2">
      <c r="A11796" s="10"/>
    </row>
    <row r="11797" spans="1:1" ht="27.75" customHeight="1" x14ac:dyDescent="0.2">
      <c r="A11797" s="10"/>
    </row>
    <row r="11798" spans="1:1" ht="27.75" customHeight="1" x14ac:dyDescent="0.2">
      <c r="A11798" s="10"/>
    </row>
    <row r="11799" spans="1:1" ht="27.75" customHeight="1" x14ac:dyDescent="0.2">
      <c r="A11799" s="10"/>
    </row>
    <row r="11800" spans="1:1" ht="27.75" customHeight="1" x14ac:dyDescent="0.2">
      <c r="A11800" s="10"/>
    </row>
    <row r="11801" spans="1:1" ht="27.75" customHeight="1" x14ac:dyDescent="0.2">
      <c r="A11801" s="10"/>
    </row>
    <row r="11802" spans="1:1" ht="27.75" customHeight="1" x14ac:dyDescent="0.2">
      <c r="A11802" s="10"/>
    </row>
    <row r="11803" spans="1:1" ht="27.75" customHeight="1" x14ac:dyDescent="0.2">
      <c r="A11803" s="10"/>
    </row>
    <row r="11804" spans="1:1" ht="27.75" customHeight="1" x14ac:dyDescent="0.2">
      <c r="A11804" s="10"/>
    </row>
    <row r="11805" spans="1:1" ht="27.75" customHeight="1" x14ac:dyDescent="0.2">
      <c r="A11805" s="10"/>
    </row>
    <row r="11806" spans="1:1" ht="27.75" customHeight="1" x14ac:dyDescent="0.2">
      <c r="A11806" s="10"/>
    </row>
    <row r="11807" spans="1:1" ht="27.75" customHeight="1" x14ac:dyDescent="0.2">
      <c r="A11807" s="10"/>
    </row>
    <row r="11808" spans="1:1" ht="27.75" customHeight="1" x14ac:dyDescent="0.2">
      <c r="A11808" s="10"/>
    </row>
    <row r="11809" spans="1:1" ht="27.75" customHeight="1" x14ac:dyDescent="0.2">
      <c r="A11809" s="10"/>
    </row>
    <row r="11810" spans="1:1" ht="27.75" customHeight="1" x14ac:dyDescent="0.2">
      <c r="A11810" s="10"/>
    </row>
    <row r="11811" spans="1:1" ht="27.75" customHeight="1" x14ac:dyDescent="0.2">
      <c r="A11811" s="10"/>
    </row>
    <row r="11812" spans="1:1" ht="27.75" customHeight="1" x14ac:dyDescent="0.2">
      <c r="A11812" s="10"/>
    </row>
    <row r="11813" spans="1:1" ht="27.75" customHeight="1" x14ac:dyDescent="0.2">
      <c r="A11813" s="10"/>
    </row>
    <row r="11814" spans="1:1" ht="27.75" customHeight="1" x14ac:dyDescent="0.2">
      <c r="A11814" s="10"/>
    </row>
    <row r="11815" spans="1:1" ht="27.75" customHeight="1" x14ac:dyDescent="0.2">
      <c r="A11815" s="10"/>
    </row>
    <row r="11816" spans="1:1" ht="27.75" customHeight="1" x14ac:dyDescent="0.2">
      <c r="A11816" s="10"/>
    </row>
    <row r="11817" spans="1:1" ht="27.75" customHeight="1" x14ac:dyDescent="0.2">
      <c r="A11817" s="10"/>
    </row>
    <row r="11818" spans="1:1" ht="27.75" customHeight="1" x14ac:dyDescent="0.2">
      <c r="A11818" s="10"/>
    </row>
    <row r="11819" spans="1:1" ht="27.75" customHeight="1" x14ac:dyDescent="0.2">
      <c r="A11819" s="10"/>
    </row>
    <row r="11820" spans="1:1" ht="27.75" customHeight="1" x14ac:dyDescent="0.2">
      <c r="A11820" s="10"/>
    </row>
    <row r="11821" spans="1:1" ht="27.75" customHeight="1" x14ac:dyDescent="0.2">
      <c r="A11821" s="10"/>
    </row>
    <row r="11822" spans="1:1" ht="27.75" customHeight="1" x14ac:dyDescent="0.2">
      <c r="A11822" s="10"/>
    </row>
    <row r="11823" spans="1:1" ht="27.75" customHeight="1" x14ac:dyDescent="0.2">
      <c r="A11823" s="10"/>
    </row>
    <row r="11824" spans="1:1" ht="27.75" customHeight="1" x14ac:dyDescent="0.2">
      <c r="A11824" s="10"/>
    </row>
    <row r="11825" spans="1:1" ht="27.75" customHeight="1" x14ac:dyDescent="0.2">
      <c r="A11825" s="10"/>
    </row>
    <row r="11826" spans="1:1" ht="27.75" customHeight="1" x14ac:dyDescent="0.2">
      <c r="A11826" s="10"/>
    </row>
    <row r="11827" spans="1:1" ht="27.75" customHeight="1" x14ac:dyDescent="0.2">
      <c r="A11827" s="10"/>
    </row>
    <row r="11828" spans="1:1" ht="27.75" customHeight="1" x14ac:dyDescent="0.2">
      <c r="A11828" s="10"/>
    </row>
    <row r="11829" spans="1:1" ht="27.75" customHeight="1" x14ac:dyDescent="0.2">
      <c r="A11829" s="10"/>
    </row>
    <row r="11830" spans="1:1" ht="27.75" customHeight="1" x14ac:dyDescent="0.2">
      <c r="A11830" s="10"/>
    </row>
    <row r="11831" spans="1:1" ht="27.75" customHeight="1" x14ac:dyDescent="0.2">
      <c r="A11831" s="10"/>
    </row>
    <row r="11832" spans="1:1" ht="27.75" customHeight="1" x14ac:dyDescent="0.2">
      <c r="A11832" s="10"/>
    </row>
    <row r="11833" spans="1:1" ht="27.75" customHeight="1" x14ac:dyDescent="0.2">
      <c r="A11833" s="10"/>
    </row>
    <row r="11834" spans="1:1" ht="27.75" customHeight="1" x14ac:dyDescent="0.2">
      <c r="A11834" s="10"/>
    </row>
    <row r="11835" spans="1:1" ht="27.75" customHeight="1" x14ac:dyDescent="0.2">
      <c r="A11835" s="10"/>
    </row>
    <row r="11836" spans="1:1" ht="27.75" customHeight="1" x14ac:dyDescent="0.2">
      <c r="A11836" s="10"/>
    </row>
    <row r="11837" spans="1:1" ht="27.75" customHeight="1" x14ac:dyDescent="0.2">
      <c r="A11837" s="10"/>
    </row>
    <row r="11838" spans="1:1" ht="27.75" customHeight="1" x14ac:dyDescent="0.2">
      <c r="A11838" s="10"/>
    </row>
    <row r="11839" spans="1:1" ht="27.75" customHeight="1" x14ac:dyDescent="0.2">
      <c r="A11839" s="10"/>
    </row>
    <row r="11840" spans="1:1" ht="27.75" customHeight="1" x14ac:dyDescent="0.2">
      <c r="A11840" s="10"/>
    </row>
    <row r="11841" spans="1:1" ht="27.75" customHeight="1" x14ac:dyDescent="0.2">
      <c r="A11841" s="10"/>
    </row>
    <row r="11842" spans="1:1" ht="27.75" customHeight="1" x14ac:dyDescent="0.2">
      <c r="A11842" s="10"/>
    </row>
    <row r="11843" spans="1:1" ht="27.75" customHeight="1" x14ac:dyDescent="0.2">
      <c r="A11843" s="10"/>
    </row>
    <row r="11844" spans="1:1" ht="27.75" customHeight="1" x14ac:dyDescent="0.2">
      <c r="A11844" s="10"/>
    </row>
    <row r="11845" spans="1:1" ht="27.75" customHeight="1" x14ac:dyDescent="0.2">
      <c r="A11845" s="10"/>
    </row>
    <row r="11846" spans="1:1" ht="27.75" customHeight="1" x14ac:dyDescent="0.2">
      <c r="A11846" s="10"/>
    </row>
    <row r="11847" spans="1:1" ht="27.75" customHeight="1" x14ac:dyDescent="0.2">
      <c r="A11847" s="10"/>
    </row>
    <row r="11848" spans="1:1" ht="27.75" customHeight="1" x14ac:dyDescent="0.2">
      <c r="A11848" s="10"/>
    </row>
    <row r="11849" spans="1:1" ht="27.75" customHeight="1" x14ac:dyDescent="0.2">
      <c r="A11849" s="10"/>
    </row>
    <row r="11850" spans="1:1" ht="27.75" customHeight="1" x14ac:dyDescent="0.2">
      <c r="A11850" s="10"/>
    </row>
    <row r="11851" spans="1:1" ht="27.75" customHeight="1" x14ac:dyDescent="0.2">
      <c r="A11851" s="10"/>
    </row>
    <row r="11852" spans="1:1" ht="27.75" customHeight="1" x14ac:dyDescent="0.2">
      <c r="A11852" s="10"/>
    </row>
    <row r="11853" spans="1:1" ht="27.75" customHeight="1" x14ac:dyDescent="0.2">
      <c r="A11853" s="10"/>
    </row>
    <row r="11854" spans="1:1" ht="27.75" customHeight="1" x14ac:dyDescent="0.2">
      <c r="A11854" s="10"/>
    </row>
    <row r="11855" spans="1:1" ht="27.75" customHeight="1" x14ac:dyDescent="0.2">
      <c r="A11855" s="10"/>
    </row>
    <row r="11856" spans="1:1" ht="27.75" customHeight="1" x14ac:dyDescent="0.2">
      <c r="A11856" s="10"/>
    </row>
    <row r="11857" spans="1:1" ht="27.75" customHeight="1" x14ac:dyDescent="0.2">
      <c r="A11857" s="10"/>
    </row>
    <row r="11858" spans="1:1" ht="27.75" customHeight="1" x14ac:dyDescent="0.2">
      <c r="A11858" s="10"/>
    </row>
    <row r="11859" spans="1:1" ht="27.75" customHeight="1" x14ac:dyDescent="0.2">
      <c r="A11859" s="10"/>
    </row>
    <row r="11860" spans="1:1" ht="27.75" customHeight="1" x14ac:dyDescent="0.2">
      <c r="A11860" s="10"/>
    </row>
    <row r="11861" spans="1:1" ht="27.75" customHeight="1" x14ac:dyDescent="0.2">
      <c r="A11861" s="10"/>
    </row>
    <row r="11862" spans="1:1" ht="27.75" customHeight="1" x14ac:dyDescent="0.2">
      <c r="A11862" s="10"/>
    </row>
    <row r="11863" spans="1:1" ht="27.75" customHeight="1" x14ac:dyDescent="0.2">
      <c r="A11863" s="10"/>
    </row>
    <row r="11864" spans="1:1" ht="27.75" customHeight="1" x14ac:dyDescent="0.2">
      <c r="A11864" s="10"/>
    </row>
    <row r="11865" spans="1:1" ht="27.75" customHeight="1" x14ac:dyDescent="0.2">
      <c r="A11865" s="10"/>
    </row>
    <row r="11866" spans="1:1" ht="27.75" customHeight="1" x14ac:dyDescent="0.2">
      <c r="A11866" s="10"/>
    </row>
    <row r="11867" spans="1:1" ht="27.75" customHeight="1" x14ac:dyDescent="0.2">
      <c r="A11867" s="10"/>
    </row>
    <row r="11868" spans="1:1" ht="27.75" customHeight="1" x14ac:dyDescent="0.2">
      <c r="A11868" s="10"/>
    </row>
    <row r="11869" spans="1:1" ht="27.75" customHeight="1" x14ac:dyDescent="0.2">
      <c r="A11869" s="10"/>
    </row>
    <row r="11870" spans="1:1" ht="27.75" customHeight="1" x14ac:dyDescent="0.2">
      <c r="A11870" s="10"/>
    </row>
    <row r="11871" spans="1:1" ht="27.75" customHeight="1" x14ac:dyDescent="0.2">
      <c r="A11871" s="10"/>
    </row>
    <row r="11872" spans="1:1" ht="27.75" customHeight="1" x14ac:dyDescent="0.2">
      <c r="A11872" s="10"/>
    </row>
    <row r="11873" spans="1:1" ht="27.75" customHeight="1" x14ac:dyDescent="0.2">
      <c r="A11873" s="10"/>
    </row>
    <row r="11874" spans="1:1" ht="27.75" customHeight="1" x14ac:dyDescent="0.2">
      <c r="A11874" s="10"/>
    </row>
    <row r="11875" spans="1:1" ht="27.75" customHeight="1" x14ac:dyDescent="0.2">
      <c r="A11875" s="10"/>
    </row>
    <row r="11876" spans="1:1" ht="27.75" customHeight="1" x14ac:dyDescent="0.2">
      <c r="A11876" s="10"/>
    </row>
    <row r="11877" spans="1:1" ht="27.75" customHeight="1" x14ac:dyDescent="0.2">
      <c r="A11877" s="10"/>
    </row>
    <row r="11878" spans="1:1" ht="27.75" customHeight="1" x14ac:dyDescent="0.2">
      <c r="A11878" s="10"/>
    </row>
    <row r="11879" spans="1:1" ht="27.75" customHeight="1" x14ac:dyDescent="0.2">
      <c r="A11879" s="10"/>
    </row>
    <row r="11880" spans="1:1" ht="27.75" customHeight="1" x14ac:dyDescent="0.2">
      <c r="A11880" s="10"/>
    </row>
    <row r="11881" spans="1:1" ht="27.75" customHeight="1" x14ac:dyDescent="0.2">
      <c r="A11881" s="10"/>
    </row>
    <row r="11882" spans="1:1" ht="27.75" customHeight="1" x14ac:dyDescent="0.2">
      <c r="A11882" s="10"/>
    </row>
    <row r="11883" spans="1:1" ht="27.75" customHeight="1" x14ac:dyDescent="0.2">
      <c r="A11883" s="10"/>
    </row>
    <row r="11884" spans="1:1" ht="27.75" customHeight="1" x14ac:dyDescent="0.2">
      <c r="A11884" s="10"/>
    </row>
    <row r="11885" spans="1:1" ht="27.75" customHeight="1" x14ac:dyDescent="0.2">
      <c r="A11885" s="10"/>
    </row>
    <row r="11886" spans="1:1" ht="27.75" customHeight="1" x14ac:dyDescent="0.2">
      <c r="A11886" s="10"/>
    </row>
    <row r="11887" spans="1:1" ht="27.75" customHeight="1" x14ac:dyDescent="0.2">
      <c r="A11887" s="10"/>
    </row>
    <row r="11888" spans="1:1" ht="27.75" customHeight="1" x14ac:dyDescent="0.2">
      <c r="A11888" s="10"/>
    </row>
    <row r="11889" spans="1:1" ht="27.75" customHeight="1" x14ac:dyDescent="0.2">
      <c r="A11889" s="10"/>
    </row>
    <row r="11890" spans="1:1" ht="27.75" customHeight="1" x14ac:dyDescent="0.2">
      <c r="A11890" s="10"/>
    </row>
    <row r="11891" spans="1:1" ht="27.75" customHeight="1" x14ac:dyDescent="0.2">
      <c r="A11891" s="10"/>
    </row>
    <row r="11892" spans="1:1" ht="27.75" customHeight="1" x14ac:dyDescent="0.2">
      <c r="A11892" s="10"/>
    </row>
    <row r="11893" spans="1:1" ht="27.75" customHeight="1" x14ac:dyDescent="0.2">
      <c r="A11893" s="10"/>
    </row>
    <row r="11894" spans="1:1" ht="27.75" customHeight="1" x14ac:dyDescent="0.2">
      <c r="A11894" s="10"/>
    </row>
    <row r="11895" spans="1:1" ht="27.75" customHeight="1" x14ac:dyDescent="0.2">
      <c r="A11895" s="10"/>
    </row>
    <row r="11896" spans="1:1" ht="27.75" customHeight="1" x14ac:dyDescent="0.2">
      <c r="A11896" s="10"/>
    </row>
    <row r="11897" spans="1:1" ht="27.75" customHeight="1" x14ac:dyDescent="0.2">
      <c r="A11897" s="10"/>
    </row>
    <row r="11898" spans="1:1" ht="27.75" customHeight="1" x14ac:dyDescent="0.2">
      <c r="A11898" s="10"/>
    </row>
    <row r="11899" spans="1:1" ht="27.75" customHeight="1" x14ac:dyDescent="0.2">
      <c r="A11899" s="10"/>
    </row>
    <row r="11900" spans="1:1" ht="27.75" customHeight="1" x14ac:dyDescent="0.2">
      <c r="A11900" s="10"/>
    </row>
    <row r="11901" spans="1:1" ht="27.75" customHeight="1" x14ac:dyDescent="0.2">
      <c r="A11901" s="10"/>
    </row>
    <row r="11902" spans="1:1" ht="27.75" customHeight="1" x14ac:dyDescent="0.2">
      <c r="A11902" s="10"/>
    </row>
    <row r="11903" spans="1:1" ht="27.75" customHeight="1" x14ac:dyDescent="0.2">
      <c r="A11903" s="10"/>
    </row>
    <row r="11904" spans="1:1" ht="27.75" customHeight="1" x14ac:dyDescent="0.2">
      <c r="A11904" s="10"/>
    </row>
    <row r="11905" spans="1:1" ht="27.75" customHeight="1" x14ac:dyDescent="0.2">
      <c r="A11905" s="10"/>
    </row>
    <row r="11906" spans="1:1" ht="27.75" customHeight="1" x14ac:dyDescent="0.2">
      <c r="A11906" s="10"/>
    </row>
    <row r="11907" spans="1:1" ht="27.75" customHeight="1" x14ac:dyDescent="0.2">
      <c r="A11907" s="10"/>
    </row>
    <row r="11908" spans="1:1" ht="27.75" customHeight="1" x14ac:dyDescent="0.2">
      <c r="A11908" s="10"/>
    </row>
    <row r="11909" spans="1:1" ht="27.75" customHeight="1" x14ac:dyDescent="0.2">
      <c r="A11909" s="10"/>
    </row>
    <row r="11910" spans="1:1" ht="27.75" customHeight="1" x14ac:dyDescent="0.2">
      <c r="A11910" s="10"/>
    </row>
    <row r="11911" spans="1:1" ht="27.75" customHeight="1" x14ac:dyDescent="0.2">
      <c r="A11911" s="10"/>
    </row>
    <row r="11912" spans="1:1" ht="27.75" customHeight="1" x14ac:dyDescent="0.2">
      <c r="A11912" s="10"/>
    </row>
    <row r="11913" spans="1:1" ht="27.75" customHeight="1" x14ac:dyDescent="0.2">
      <c r="A11913" s="10"/>
    </row>
    <row r="11914" spans="1:1" ht="27.75" customHeight="1" x14ac:dyDescent="0.2">
      <c r="A11914" s="10"/>
    </row>
    <row r="11915" spans="1:1" ht="27.75" customHeight="1" x14ac:dyDescent="0.2">
      <c r="A11915" s="10"/>
    </row>
    <row r="11916" spans="1:1" ht="27.75" customHeight="1" x14ac:dyDescent="0.2">
      <c r="A11916" s="10"/>
    </row>
    <row r="11917" spans="1:1" ht="27.75" customHeight="1" x14ac:dyDescent="0.2">
      <c r="A11917" s="10"/>
    </row>
    <row r="11918" spans="1:1" ht="27.75" customHeight="1" x14ac:dyDescent="0.2">
      <c r="A11918" s="10"/>
    </row>
    <row r="11919" spans="1:1" ht="27.75" customHeight="1" x14ac:dyDescent="0.2">
      <c r="A11919" s="10"/>
    </row>
    <row r="11920" spans="1:1" ht="27.75" customHeight="1" x14ac:dyDescent="0.2">
      <c r="A11920" s="10"/>
    </row>
    <row r="11921" spans="1:1" ht="27.75" customHeight="1" x14ac:dyDescent="0.2">
      <c r="A11921" s="10"/>
    </row>
    <row r="11922" spans="1:1" ht="27.75" customHeight="1" x14ac:dyDescent="0.2">
      <c r="A11922" s="10"/>
    </row>
    <row r="11923" spans="1:1" ht="27.75" customHeight="1" x14ac:dyDescent="0.2">
      <c r="A11923" s="10"/>
    </row>
    <row r="11924" spans="1:1" ht="27.75" customHeight="1" x14ac:dyDescent="0.2">
      <c r="A11924" s="10"/>
    </row>
    <row r="11925" spans="1:1" ht="27.75" customHeight="1" x14ac:dyDescent="0.2">
      <c r="A11925" s="10"/>
    </row>
    <row r="11926" spans="1:1" ht="27.75" customHeight="1" x14ac:dyDescent="0.2">
      <c r="A11926" s="10"/>
    </row>
    <row r="11927" spans="1:1" ht="27.75" customHeight="1" x14ac:dyDescent="0.2">
      <c r="A11927" s="10"/>
    </row>
    <row r="11928" spans="1:1" ht="27.75" customHeight="1" x14ac:dyDescent="0.2">
      <c r="A11928" s="10"/>
    </row>
    <row r="11929" spans="1:1" ht="27.75" customHeight="1" x14ac:dyDescent="0.2">
      <c r="A11929" s="10"/>
    </row>
    <row r="11930" spans="1:1" ht="27.75" customHeight="1" x14ac:dyDescent="0.2">
      <c r="A11930" s="10"/>
    </row>
    <row r="11931" spans="1:1" ht="27.75" customHeight="1" x14ac:dyDescent="0.2">
      <c r="A11931" s="10"/>
    </row>
    <row r="11932" spans="1:1" ht="27.75" customHeight="1" x14ac:dyDescent="0.2">
      <c r="A11932" s="10"/>
    </row>
    <row r="11933" spans="1:1" ht="27.75" customHeight="1" x14ac:dyDescent="0.2">
      <c r="A11933" s="10"/>
    </row>
    <row r="11934" spans="1:1" ht="27.75" customHeight="1" x14ac:dyDescent="0.2">
      <c r="A11934" s="10"/>
    </row>
    <row r="11935" spans="1:1" ht="27.75" customHeight="1" x14ac:dyDescent="0.2">
      <c r="A11935" s="10"/>
    </row>
    <row r="11936" spans="1:1" ht="27.75" customHeight="1" x14ac:dyDescent="0.2">
      <c r="A11936" s="10"/>
    </row>
    <row r="11937" spans="1:1" ht="27.75" customHeight="1" x14ac:dyDescent="0.2">
      <c r="A11937" s="10"/>
    </row>
    <row r="11938" spans="1:1" ht="27.75" customHeight="1" x14ac:dyDescent="0.2">
      <c r="A11938" s="10"/>
    </row>
    <row r="11939" spans="1:1" ht="27.75" customHeight="1" x14ac:dyDescent="0.2">
      <c r="A11939" s="10"/>
    </row>
    <row r="11940" spans="1:1" ht="27.75" customHeight="1" x14ac:dyDescent="0.2">
      <c r="A11940" s="10"/>
    </row>
    <row r="11941" spans="1:1" ht="27.75" customHeight="1" x14ac:dyDescent="0.2">
      <c r="A11941" s="10"/>
    </row>
    <row r="11942" spans="1:1" ht="27.75" customHeight="1" x14ac:dyDescent="0.2">
      <c r="A11942" s="10"/>
    </row>
    <row r="11943" spans="1:1" ht="27.75" customHeight="1" x14ac:dyDescent="0.2">
      <c r="A11943" s="10"/>
    </row>
    <row r="11944" spans="1:1" ht="27.75" customHeight="1" x14ac:dyDescent="0.2">
      <c r="A11944" s="10"/>
    </row>
    <row r="11945" spans="1:1" ht="27.75" customHeight="1" x14ac:dyDescent="0.2">
      <c r="A11945" s="10"/>
    </row>
    <row r="11946" spans="1:1" ht="27.75" customHeight="1" x14ac:dyDescent="0.2">
      <c r="A11946" s="10"/>
    </row>
    <row r="11947" spans="1:1" ht="27.75" customHeight="1" x14ac:dyDescent="0.2">
      <c r="A11947" s="10"/>
    </row>
    <row r="11948" spans="1:1" ht="27.75" customHeight="1" x14ac:dyDescent="0.2">
      <c r="A11948" s="10"/>
    </row>
    <row r="11949" spans="1:1" ht="27.75" customHeight="1" x14ac:dyDescent="0.2">
      <c r="A11949" s="10"/>
    </row>
    <row r="11950" spans="1:1" ht="27.75" customHeight="1" x14ac:dyDescent="0.2">
      <c r="A11950" s="10"/>
    </row>
    <row r="11951" spans="1:1" ht="27.75" customHeight="1" x14ac:dyDescent="0.2">
      <c r="A11951" s="10"/>
    </row>
    <row r="11952" spans="1:1" ht="27.75" customHeight="1" x14ac:dyDescent="0.2">
      <c r="A11952" s="10"/>
    </row>
    <row r="11953" spans="1:1" ht="27.75" customHeight="1" x14ac:dyDescent="0.2">
      <c r="A11953" s="10"/>
    </row>
    <row r="11954" spans="1:1" ht="27.75" customHeight="1" x14ac:dyDescent="0.2">
      <c r="A11954" s="10"/>
    </row>
    <row r="11955" spans="1:1" ht="27.75" customHeight="1" x14ac:dyDescent="0.2">
      <c r="A11955" s="10"/>
    </row>
    <row r="11956" spans="1:1" ht="27.75" customHeight="1" x14ac:dyDescent="0.2">
      <c r="A11956" s="10"/>
    </row>
    <row r="11957" spans="1:1" ht="27.75" customHeight="1" x14ac:dyDescent="0.2">
      <c r="A11957" s="10"/>
    </row>
    <row r="11958" spans="1:1" ht="27.75" customHeight="1" x14ac:dyDescent="0.2">
      <c r="A11958" s="10"/>
    </row>
    <row r="11959" spans="1:1" ht="27.75" customHeight="1" x14ac:dyDescent="0.2">
      <c r="A11959" s="10"/>
    </row>
    <row r="11960" spans="1:1" ht="27.75" customHeight="1" x14ac:dyDescent="0.2">
      <c r="A11960" s="10"/>
    </row>
    <row r="11961" spans="1:1" ht="27.75" customHeight="1" x14ac:dyDescent="0.2">
      <c r="A11961" s="10"/>
    </row>
    <row r="11962" spans="1:1" ht="27.75" customHeight="1" x14ac:dyDescent="0.2">
      <c r="A11962" s="10"/>
    </row>
    <row r="11963" spans="1:1" ht="27.75" customHeight="1" x14ac:dyDescent="0.2">
      <c r="A11963" s="10"/>
    </row>
    <row r="11964" spans="1:1" ht="27.75" customHeight="1" x14ac:dyDescent="0.2">
      <c r="A11964" s="10"/>
    </row>
    <row r="11965" spans="1:1" ht="27.75" customHeight="1" x14ac:dyDescent="0.2">
      <c r="A11965" s="10"/>
    </row>
    <row r="11966" spans="1:1" ht="27.75" customHeight="1" x14ac:dyDescent="0.2">
      <c r="A11966" s="10"/>
    </row>
    <row r="11967" spans="1:1" ht="27.75" customHeight="1" x14ac:dyDescent="0.2">
      <c r="A11967" s="10"/>
    </row>
    <row r="11968" spans="1:1" ht="27.75" customHeight="1" x14ac:dyDescent="0.2">
      <c r="A11968" s="10"/>
    </row>
    <row r="11969" spans="1:1" ht="27.75" customHeight="1" x14ac:dyDescent="0.2">
      <c r="A11969" s="10"/>
    </row>
    <row r="11970" spans="1:1" ht="27.75" customHeight="1" x14ac:dyDescent="0.2">
      <c r="A11970" s="10"/>
    </row>
    <row r="11971" spans="1:1" ht="27.75" customHeight="1" x14ac:dyDescent="0.2">
      <c r="A11971" s="10"/>
    </row>
    <row r="11972" spans="1:1" ht="27.75" customHeight="1" x14ac:dyDescent="0.2">
      <c r="A11972" s="10"/>
    </row>
    <row r="11973" spans="1:1" ht="27.75" customHeight="1" x14ac:dyDescent="0.2">
      <c r="A11973" s="10"/>
    </row>
    <row r="11974" spans="1:1" ht="27.75" customHeight="1" x14ac:dyDescent="0.2">
      <c r="A11974" s="10"/>
    </row>
    <row r="11975" spans="1:1" ht="27.75" customHeight="1" x14ac:dyDescent="0.2">
      <c r="A11975" s="10"/>
    </row>
    <row r="11976" spans="1:1" ht="27.75" customHeight="1" x14ac:dyDescent="0.2">
      <c r="A11976" s="10"/>
    </row>
    <row r="11977" spans="1:1" ht="27.75" customHeight="1" x14ac:dyDescent="0.2">
      <c r="A11977" s="10"/>
    </row>
    <row r="11978" spans="1:1" ht="27.75" customHeight="1" x14ac:dyDescent="0.2">
      <c r="A11978" s="10"/>
    </row>
    <row r="11979" spans="1:1" ht="27.75" customHeight="1" x14ac:dyDescent="0.2">
      <c r="A11979" s="10"/>
    </row>
    <row r="11980" spans="1:1" ht="27.75" customHeight="1" x14ac:dyDescent="0.2">
      <c r="A11980" s="10"/>
    </row>
    <row r="11981" spans="1:1" ht="27.75" customHeight="1" x14ac:dyDescent="0.2">
      <c r="A11981" s="10"/>
    </row>
    <row r="11982" spans="1:1" ht="27.75" customHeight="1" x14ac:dyDescent="0.2">
      <c r="A11982" s="10"/>
    </row>
    <row r="11983" spans="1:1" ht="27.75" customHeight="1" x14ac:dyDescent="0.2">
      <c r="A11983" s="10"/>
    </row>
    <row r="11984" spans="1:1" ht="27.75" customHeight="1" x14ac:dyDescent="0.2">
      <c r="A11984" s="10"/>
    </row>
    <row r="11985" spans="1:1" ht="27.75" customHeight="1" x14ac:dyDescent="0.2">
      <c r="A11985" s="10"/>
    </row>
    <row r="11986" spans="1:1" ht="27.75" customHeight="1" x14ac:dyDescent="0.2">
      <c r="A11986" s="10"/>
    </row>
    <row r="11987" spans="1:1" ht="27.75" customHeight="1" x14ac:dyDescent="0.2">
      <c r="A11987" s="10"/>
    </row>
    <row r="11988" spans="1:1" ht="27.75" customHeight="1" x14ac:dyDescent="0.2">
      <c r="A11988" s="10"/>
    </row>
    <row r="11989" spans="1:1" ht="27.75" customHeight="1" x14ac:dyDescent="0.2">
      <c r="A11989" s="10"/>
    </row>
    <row r="11990" spans="1:1" ht="27.75" customHeight="1" x14ac:dyDescent="0.2">
      <c r="A11990" s="10"/>
    </row>
    <row r="11991" spans="1:1" ht="27.75" customHeight="1" x14ac:dyDescent="0.2">
      <c r="A11991" s="10"/>
    </row>
    <row r="11992" spans="1:1" ht="27.75" customHeight="1" x14ac:dyDescent="0.2">
      <c r="A11992" s="10"/>
    </row>
    <row r="11993" spans="1:1" ht="27.75" customHeight="1" x14ac:dyDescent="0.2">
      <c r="A11993" s="10"/>
    </row>
    <row r="11994" spans="1:1" ht="27.75" customHeight="1" x14ac:dyDescent="0.2">
      <c r="A11994" s="10"/>
    </row>
    <row r="11995" spans="1:1" ht="27.75" customHeight="1" x14ac:dyDescent="0.2">
      <c r="A11995" s="10"/>
    </row>
    <row r="11996" spans="1:1" ht="27.75" customHeight="1" x14ac:dyDescent="0.2">
      <c r="A11996" s="10"/>
    </row>
    <row r="11997" spans="1:1" ht="27.75" customHeight="1" x14ac:dyDescent="0.2">
      <c r="A11997" s="10"/>
    </row>
    <row r="11998" spans="1:1" ht="27.75" customHeight="1" x14ac:dyDescent="0.2">
      <c r="A11998" s="10"/>
    </row>
    <row r="11999" spans="1:1" ht="27.75" customHeight="1" x14ac:dyDescent="0.2">
      <c r="A11999" s="10"/>
    </row>
    <row r="12000" spans="1:1" ht="27.75" customHeight="1" x14ac:dyDescent="0.2">
      <c r="A12000" s="10"/>
    </row>
    <row r="12001" spans="1:1" ht="27.75" customHeight="1" x14ac:dyDescent="0.2">
      <c r="A12001" s="10"/>
    </row>
    <row r="12002" spans="1:1" ht="27.75" customHeight="1" x14ac:dyDescent="0.2">
      <c r="A12002" s="10"/>
    </row>
    <row r="12003" spans="1:1" ht="27.75" customHeight="1" x14ac:dyDescent="0.2">
      <c r="A12003" s="10"/>
    </row>
    <row r="12004" spans="1:1" ht="27.75" customHeight="1" x14ac:dyDescent="0.2">
      <c r="A12004" s="10"/>
    </row>
    <row r="12005" spans="1:1" ht="27.75" customHeight="1" x14ac:dyDescent="0.2">
      <c r="A12005" s="10"/>
    </row>
    <row r="12006" spans="1:1" ht="27.75" customHeight="1" x14ac:dyDescent="0.2">
      <c r="A12006" s="10"/>
    </row>
    <row r="12007" spans="1:1" ht="27.75" customHeight="1" x14ac:dyDescent="0.2">
      <c r="A12007" s="10"/>
    </row>
    <row r="12008" spans="1:1" ht="27.75" customHeight="1" x14ac:dyDescent="0.2">
      <c r="A12008" s="10"/>
    </row>
    <row r="12009" spans="1:1" ht="27.75" customHeight="1" x14ac:dyDescent="0.2">
      <c r="A12009" s="10"/>
    </row>
    <row r="12010" spans="1:1" ht="27.75" customHeight="1" x14ac:dyDescent="0.2">
      <c r="A12010" s="10"/>
    </row>
    <row r="12011" spans="1:1" ht="27.75" customHeight="1" x14ac:dyDescent="0.2">
      <c r="A12011" s="10"/>
    </row>
    <row r="12012" spans="1:1" ht="27.75" customHeight="1" x14ac:dyDescent="0.2">
      <c r="A12012" s="10"/>
    </row>
    <row r="12013" spans="1:1" ht="27.75" customHeight="1" x14ac:dyDescent="0.2">
      <c r="A12013" s="10"/>
    </row>
    <row r="12014" spans="1:1" ht="27.75" customHeight="1" x14ac:dyDescent="0.2">
      <c r="A12014" s="10"/>
    </row>
    <row r="12015" spans="1:1" ht="27.75" customHeight="1" x14ac:dyDescent="0.2">
      <c r="A12015" s="10"/>
    </row>
    <row r="12016" spans="1:1" ht="27.75" customHeight="1" x14ac:dyDescent="0.2">
      <c r="A12016" s="10"/>
    </row>
    <row r="12017" spans="1:1" ht="27.75" customHeight="1" x14ac:dyDescent="0.2">
      <c r="A12017" s="10"/>
    </row>
    <row r="12018" spans="1:1" ht="27.75" customHeight="1" x14ac:dyDescent="0.2">
      <c r="A12018" s="10"/>
    </row>
    <row r="12019" spans="1:1" ht="27.75" customHeight="1" x14ac:dyDescent="0.2">
      <c r="A12019" s="10"/>
    </row>
    <row r="12020" spans="1:1" ht="27.75" customHeight="1" x14ac:dyDescent="0.2">
      <c r="A12020" s="10"/>
    </row>
    <row r="12021" spans="1:1" ht="27.75" customHeight="1" x14ac:dyDescent="0.2">
      <c r="A12021" s="10"/>
    </row>
    <row r="12022" spans="1:1" ht="27.75" customHeight="1" x14ac:dyDescent="0.2">
      <c r="A12022" s="10"/>
    </row>
    <row r="12023" spans="1:1" ht="27.75" customHeight="1" x14ac:dyDescent="0.2">
      <c r="A12023" s="10"/>
    </row>
    <row r="12024" spans="1:1" ht="27.75" customHeight="1" x14ac:dyDescent="0.2">
      <c r="A12024" s="10"/>
    </row>
    <row r="12025" spans="1:1" ht="27.75" customHeight="1" x14ac:dyDescent="0.2">
      <c r="A12025" s="10"/>
    </row>
    <row r="12026" spans="1:1" ht="27.75" customHeight="1" x14ac:dyDescent="0.2">
      <c r="A12026" s="10"/>
    </row>
    <row r="12027" spans="1:1" ht="27.75" customHeight="1" x14ac:dyDescent="0.2">
      <c r="A12027" s="10"/>
    </row>
    <row r="12028" spans="1:1" ht="27.75" customHeight="1" x14ac:dyDescent="0.2">
      <c r="A12028" s="10"/>
    </row>
    <row r="12029" spans="1:1" ht="27.75" customHeight="1" x14ac:dyDescent="0.2">
      <c r="A12029" s="10"/>
    </row>
    <row r="12030" spans="1:1" ht="27.75" customHeight="1" x14ac:dyDescent="0.2">
      <c r="A12030" s="10"/>
    </row>
    <row r="12031" spans="1:1" ht="27.75" customHeight="1" x14ac:dyDescent="0.2">
      <c r="A12031" s="10"/>
    </row>
    <row r="12032" spans="1:1" ht="27.75" customHeight="1" x14ac:dyDescent="0.2">
      <c r="A12032" s="10"/>
    </row>
    <row r="12033" spans="1:1" ht="27.75" customHeight="1" x14ac:dyDescent="0.2">
      <c r="A12033" s="10"/>
    </row>
    <row r="12034" spans="1:1" ht="27.75" customHeight="1" x14ac:dyDescent="0.2">
      <c r="A12034" s="10"/>
    </row>
    <row r="12035" spans="1:1" ht="27.75" customHeight="1" x14ac:dyDescent="0.2">
      <c r="A12035" s="10"/>
    </row>
    <row r="12036" spans="1:1" ht="27.75" customHeight="1" x14ac:dyDescent="0.2">
      <c r="A12036" s="10"/>
    </row>
    <row r="12037" spans="1:1" ht="27.75" customHeight="1" x14ac:dyDescent="0.2">
      <c r="A12037" s="10"/>
    </row>
    <row r="12038" spans="1:1" ht="27.75" customHeight="1" x14ac:dyDescent="0.2">
      <c r="A12038" s="10"/>
    </row>
    <row r="12039" spans="1:1" ht="27.75" customHeight="1" x14ac:dyDescent="0.2">
      <c r="A12039" s="10"/>
    </row>
    <row r="12040" spans="1:1" ht="27.75" customHeight="1" x14ac:dyDescent="0.2">
      <c r="A12040" s="10"/>
    </row>
    <row r="12041" spans="1:1" ht="27.75" customHeight="1" x14ac:dyDescent="0.2">
      <c r="A12041" s="10"/>
    </row>
    <row r="12042" spans="1:1" ht="27.75" customHeight="1" x14ac:dyDescent="0.2">
      <c r="A12042" s="10"/>
    </row>
    <row r="12043" spans="1:1" ht="27.75" customHeight="1" x14ac:dyDescent="0.2">
      <c r="A12043" s="10"/>
    </row>
    <row r="12044" spans="1:1" ht="27.75" customHeight="1" x14ac:dyDescent="0.2">
      <c r="A12044" s="10"/>
    </row>
    <row r="12045" spans="1:1" ht="27.75" customHeight="1" x14ac:dyDescent="0.2">
      <c r="A12045" s="10"/>
    </row>
    <row r="12046" spans="1:1" ht="27.75" customHeight="1" x14ac:dyDescent="0.2">
      <c r="A12046" s="10"/>
    </row>
    <row r="12047" spans="1:1" ht="27.75" customHeight="1" x14ac:dyDescent="0.2">
      <c r="A12047" s="10"/>
    </row>
    <row r="12048" spans="1:1" ht="27.75" customHeight="1" x14ac:dyDescent="0.2">
      <c r="A12048" s="10"/>
    </row>
    <row r="12049" spans="1:1" ht="27.75" customHeight="1" x14ac:dyDescent="0.2">
      <c r="A12049" s="10"/>
    </row>
    <row r="12050" spans="1:1" ht="27.75" customHeight="1" x14ac:dyDescent="0.2">
      <c r="A12050" s="10"/>
    </row>
    <row r="12051" spans="1:1" ht="27.75" customHeight="1" x14ac:dyDescent="0.2">
      <c r="A12051" s="10"/>
    </row>
    <row r="12052" spans="1:1" ht="27.75" customHeight="1" x14ac:dyDescent="0.2">
      <c r="A12052" s="10"/>
    </row>
    <row r="12053" spans="1:1" ht="27.75" customHeight="1" x14ac:dyDescent="0.2">
      <c r="A12053" s="10"/>
    </row>
    <row r="12054" spans="1:1" ht="27.75" customHeight="1" x14ac:dyDescent="0.2">
      <c r="A12054" s="10"/>
    </row>
    <row r="12055" spans="1:1" ht="27.75" customHeight="1" x14ac:dyDescent="0.2">
      <c r="A12055" s="10"/>
    </row>
    <row r="12056" spans="1:1" ht="27.75" customHeight="1" x14ac:dyDescent="0.2">
      <c r="A12056" s="10"/>
    </row>
    <row r="12057" spans="1:1" ht="27.75" customHeight="1" x14ac:dyDescent="0.2">
      <c r="A12057" s="10"/>
    </row>
    <row r="12058" spans="1:1" ht="27.75" customHeight="1" x14ac:dyDescent="0.2">
      <c r="A12058" s="10"/>
    </row>
    <row r="12059" spans="1:1" ht="27.75" customHeight="1" x14ac:dyDescent="0.2">
      <c r="A12059" s="10"/>
    </row>
    <row r="12060" spans="1:1" ht="27.75" customHeight="1" x14ac:dyDescent="0.2">
      <c r="A12060" s="10"/>
    </row>
    <row r="12061" spans="1:1" ht="27.75" customHeight="1" x14ac:dyDescent="0.2">
      <c r="A12061" s="10"/>
    </row>
    <row r="12062" spans="1:1" ht="27.75" customHeight="1" x14ac:dyDescent="0.2">
      <c r="A12062" s="10"/>
    </row>
    <row r="12063" spans="1:1" ht="27.75" customHeight="1" x14ac:dyDescent="0.2">
      <c r="A12063" s="10"/>
    </row>
    <row r="12064" spans="1:1" ht="27.75" customHeight="1" x14ac:dyDescent="0.2">
      <c r="A12064" s="10"/>
    </row>
    <row r="12065" spans="1:1" ht="27.75" customHeight="1" x14ac:dyDescent="0.2">
      <c r="A12065" s="10"/>
    </row>
    <row r="12066" spans="1:1" ht="27.75" customHeight="1" x14ac:dyDescent="0.2">
      <c r="A12066" s="10"/>
    </row>
    <row r="12067" spans="1:1" ht="27.75" customHeight="1" x14ac:dyDescent="0.2">
      <c r="A12067" s="10"/>
    </row>
    <row r="12068" spans="1:1" ht="27.75" customHeight="1" x14ac:dyDescent="0.2">
      <c r="A12068" s="10"/>
    </row>
    <row r="12069" spans="1:1" ht="27.75" customHeight="1" x14ac:dyDescent="0.2">
      <c r="A12069" s="10"/>
    </row>
    <row r="12070" spans="1:1" ht="27.75" customHeight="1" x14ac:dyDescent="0.2">
      <c r="A12070" s="10"/>
    </row>
    <row r="12071" spans="1:1" ht="27.75" customHeight="1" x14ac:dyDescent="0.2">
      <c r="A12071" s="10"/>
    </row>
    <row r="12072" spans="1:1" ht="27.75" customHeight="1" x14ac:dyDescent="0.2">
      <c r="A12072" s="10"/>
    </row>
    <row r="12073" spans="1:1" ht="27.75" customHeight="1" x14ac:dyDescent="0.2">
      <c r="A12073" s="10"/>
    </row>
    <row r="12074" spans="1:1" ht="27.75" customHeight="1" x14ac:dyDescent="0.2">
      <c r="A12074" s="10"/>
    </row>
    <row r="12075" spans="1:1" ht="27.75" customHeight="1" x14ac:dyDescent="0.2">
      <c r="A12075" s="10"/>
    </row>
    <row r="12076" spans="1:1" ht="27.75" customHeight="1" x14ac:dyDescent="0.2">
      <c r="A12076" s="10"/>
    </row>
    <row r="12077" spans="1:1" ht="27.75" customHeight="1" x14ac:dyDescent="0.2">
      <c r="A12077" s="10"/>
    </row>
    <row r="12078" spans="1:1" ht="27.75" customHeight="1" x14ac:dyDescent="0.2">
      <c r="A12078" s="10"/>
    </row>
    <row r="12079" spans="1:1" ht="27.75" customHeight="1" x14ac:dyDescent="0.2">
      <c r="A12079" s="10"/>
    </row>
    <row r="12080" spans="1:1" ht="27.75" customHeight="1" x14ac:dyDescent="0.2">
      <c r="A12080" s="10"/>
    </row>
    <row r="12081" spans="1:1" ht="27.75" customHeight="1" x14ac:dyDescent="0.2">
      <c r="A12081" s="10"/>
    </row>
    <row r="12082" spans="1:1" ht="27.75" customHeight="1" x14ac:dyDescent="0.2">
      <c r="A12082" s="10"/>
    </row>
    <row r="12083" spans="1:1" ht="27.75" customHeight="1" x14ac:dyDescent="0.2">
      <c r="A12083" s="10"/>
    </row>
    <row r="12084" spans="1:1" ht="27.75" customHeight="1" x14ac:dyDescent="0.2">
      <c r="A12084" s="10"/>
    </row>
    <row r="12085" spans="1:1" ht="27.75" customHeight="1" x14ac:dyDescent="0.2">
      <c r="A12085" s="10"/>
    </row>
    <row r="12086" spans="1:1" ht="27.75" customHeight="1" x14ac:dyDescent="0.2">
      <c r="A12086" s="10"/>
    </row>
    <row r="12087" spans="1:1" ht="27.75" customHeight="1" x14ac:dyDescent="0.2">
      <c r="A12087" s="10"/>
    </row>
    <row r="12088" spans="1:1" ht="27.75" customHeight="1" x14ac:dyDescent="0.2">
      <c r="A12088" s="10"/>
    </row>
    <row r="12089" spans="1:1" ht="27.75" customHeight="1" x14ac:dyDescent="0.2">
      <c r="A12089" s="10"/>
    </row>
    <row r="12090" spans="1:1" ht="27.75" customHeight="1" x14ac:dyDescent="0.2">
      <c r="A12090" s="10"/>
    </row>
    <row r="12091" spans="1:1" ht="27.75" customHeight="1" x14ac:dyDescent="0.2">
      <c r="A12091" s="10"/>
    </row>
    <row r="12092" spans="1:1" ht="27.75" customHeight="1" x14ac:dyDescent="0.2">
      <c r="A12092" s="10"/>
    </row>
    <row r="12093" spans="1:1" ht="27.75" customHeight="1" x14ac:dyDescent="0.2">
      <c r="A12093" s="10"/>
    </row>
    <row r="12094" spans="1:1" ht="27.75" customHeight="1" x14ac:dyDescent="0.2">
      <c r="A12094" s="10"/>
    </row>
    <row r="12095" spans="1:1" ht="27.75" customHeight="1" x14ac:dyDescent="0.2">
      <c r="A12095" s="10"/>
    </row>
    <row r="12096" spans="1:1" ht="27.75" customHeight="1" x14ac:dyDescent="0.2">
      <c r="A12096" s="10"/>
    </row>
    <row r="12097" spans="1:1" ht="27.75" customHeight="1" x14ac:dyDescent="0.2">
      <c r="A12097" s="10"/>
    </row>
    <row r="12098" spans="1:1" ht="27.75" customHeight="1" x14ac:dyDescent="0.2">
      <c r="A12098" s="10"/>
    </row>
    <row r="12099" spans="1:1" ht="27.75" customHeight="1" x14ac:dyDescent="0.2">
      <c r="A12099" s="10"/>
    </row>
    <row r="12100" spans="1:1" ht="27.75" customHeight="1" x14ac:dyDescent="0.2">
      <c r="A12100" s="10"/>
    </row>
    <row r="12101" spans="1:1" ht="27.75" customHeight="1" x14ac:dyDescent="0.2">
      <c r="A12101" s="10"/>
    </row>
    <row r="12102" spans="1:1" ht="27.75" customHeight="1" x14ac:dyDescent="0.2">
      <c r="A12102" s="10"/>
    </row>
    <row r="12103" spans="1:1" ht="27.75" customHeight="1" x14ac:dyDescent="0.2">
      <c r="A12103" s="10"/>
    </row>
    <row r="12104" spans="1:1" ht="27.75" customHeight="1" x14ac:dyDescent="0.2">
      <c r="A12104" s="10"/>
    </row>
    <row r="12105" spans="1:1" ht="27.75" customHeight="1" x14ac:dyDescent="0.2">
      <c r="A12105" s="10"/>
    </row>
    <row r="12106" spans="1:1" ht="27.75" customHeight="1" x14ac:dyDescent="0.2">
      <c r="A12106" s="10"/>
    </row>
    <row r="12107" spans="1:1" ht="27.75" customHeight="1" x14ac:dyDescent="0.2">
      <c r="A12107" s="10"/>
    </row>
    <row r="12108" spans="1:1" ht="27.75" customHeight="1" x14ac:dyDescent="0.2">
      <c r="A12108" s="10"/>
    </row>
    <row r="12109" spans="1:1" ht="27.75" customHeight="1" x14ac:dyDescent="0.2">
      <c r="A12109" s="10"/>
    </row>
    <row r="12110" spans="1:1" ht="27.75" customHeight="1" x14ac:dyDescent="0.2">
      <c r="A12110" s="10"/>
    </row>
    <row r="12111" spans="1:1" ht="27.75" customHeight="1" x14ac:dyDescent="0.2">
      <c r="A12111" s="10"/>
    </row>
    <row r="12112" spans="1:1" ht="27.75" customHeight="1" x14ac:dyDescent="0.2">
      <c r="A12112" s="10"/>
    </row>
    <row r="12113" spans="1:1" ht="27.75" customHeight="1" x14ac:dyDescent="0.2">
      <c r="A12113" s="10"/>
    </row>
    <row r="12114" spans="1:1" ht="27.75" customHeight="1" x14ac:dyDescent="0.2">
      <c r="A12114" s="10"/>
    </row>
    <row r="12115" spans="1:1" ht="27.75" customHeight="1" x14ac:dyDescent="0.2">
      <c r="A12115" s="10"/>
    </row>
    <row r="12116" spans="1:1" ht="27.75" customHeight="1" x14ac:dyDescent="0.2">
      <c r="A12116" s="10"/>
    </row>
    <row r="12117" spans="1:1" ht="27.75" customHeight="1" x14ac:dyDescent="0.2">
      <c r="A12117" s="10"/>
    </row>
    <row r="12118" spans="1:1" ht="27.75" customHeight="1" x14ac:dyDescent="0.2">
      <c r="A12118" s="10"/>
    </row>
    <row r="12119" spans="1:1" ht="27.75" customHeight="1" x14ac:dyDescent="0.2">
      <c r="A12119" s="10"/>
    </row>
    <row r="12120" spans="1:1" ht="27.75" customHeight="1" x14ac:dyDescent="0.2">
      <c r="A12120" s="10"/>
    </row>
    <row r="12121" spans="1:1" ht="27.75" customHeight="1" x14ac:dyDescent="0.2">
      <c r="A12121" s="10"/>
    </row>
    <row r="12122" spans="1:1" ht="27.75" customHeight="1" x14ac:dyDescent="0.2">
      <c r="A12122" s="10"/>
    </row>
    <row r="12123" spans="1:1" ht="27.75" customHeight="1" x14ac:dyDescent="0.2">
      <c r="A12123" s="10"/>
    </row>
    <row r="12124" spans="1:1" ht="27.75" customHeight="1" x14ac:dyDescent="0.2">
      <c r="A12124" s="10"/>
    </row>
    <row r="12125" spans="1:1" ht="27.75" customHeight="1" x14ac:dyDescent="0.2">
      <c r="A12125" s="10"/>
    </row>
    <row r="12126" spans="1:1" ht="27.75" customHeight="1" x14ac:dyDescent="0.2">
      <c r="A12126" s="10"/>
    </row>
    <row r="12127" spans="1:1" ht="27.75" customHeight="1" x14ac:dyDescent="0.2">
      <c r="A12127" s="10"/>
    </row>
    <row r="12128" spans="1:1" ht="27.75" customHeight="1" x14ac:dyDescent="0.2">
      <c r="A12128" s="10"/>
    </row>
    <row r="12129" spans="1:1" ht="27.75" customHeight="1" x14ac:dyDescent="0.2">
      <c r="A12129" s="10"/>
    </row>
    <row r="12130" spans="1:1" ht="27.75" customHeight="1" x14ac:dyDescent="0.2">
      <c r="A12130" s="10"/>
    </row>
    <row r="12131" spans="1:1" ht="27.75" customHeight="1" x14ac:dyDescent="0.2">
      <c r="A12131" s="10"/>
    </row>
    <row r="12132" spans="1:1" ht="27.75" customHeight="1" x14ac:dyDescent="0.2">
      <c r="A12132" s="10"/>
    </row>
    <row r="12133" spans="1:1" ht="27.75" customHeight="1" x14ac:dyDescent="0.2">
      <c r="A12133" s="10"/>
    </row>
    <row r="12134" spans="1:1" ht="27.75" customHeight="1" x14ac:dyDescent="0.2">
      <c r="A12134" s="10"/>
    </row>
    <row r="12135" spans="1:1" ht="27.75" customHeight="1" x14ac:dyDescent="0.2">
      <c r="A12135" s="10"/>
    </row>
    <row r="12136" spans="1:1" ht="27.75" customHeight="1" x14ac:dyDescent="0.2">
      <c r="A12136" s="10"/>
    </row>
    <row r="12137" spans="1:1" ht="27.75" customHeight="1" x14ac:dyDescent="0.2">
      <c r="A12137" s="10"/>
    </row>
    <row r="12138" spans="1:1" ht="27.75" customHeight="1" x14ac:dyDescent="0.2">
      <c r="A12138" s="10"/>
    </row>
    <row r="12139" spans="1:1" ht="27.75" customHeight="1" x14ac:dyDescent="0.2">
      <c r="A12139" s="10"/>
    </row>
    <row r="12140" spans="1:1" ht="27.75" customHeight="1" x14ac:dyDescent="0.2">
      <c r="A12140" s="10"/>
    </row>
    <row r="12141" spans="1:1" ht="27.75" customHeight="1" x14ac:dyDescent="0.2">
      <c r="A12141" s="10"/>
    </row>
    <row r="12142" spans="1:1" ht="27.75" customHeight="1" x14ac:dyDescent="0.2">
      <c r="A12142" s="10"/>
    </row>
    <row r="12143" spans="1:1" ht="27.75" customHeight="1" x14ac:dyDescent="0.2">
      <c r="A12143" s="10"/>
    </row>
    <row r="12144" spans="1:1" ht="27.75" customHeight="1" x14ac:dyDescent="0.2">
      <c r="A12144" s="10"/>
    </row>
    <row r="12145" spans="1:1" ht="27.75" customHeight="1" x14ac:dyDescent="0.2">
      <c r="A12145" s="10"/>
    </row>
    <row r="12146" spans="1:1" ht="27.75" customHeight="1" x14ac:dyDescent="0.2">
      <c r="A12146" s="10"/>
    </row>
    <row r="12147" spans="1:1" ht="27.75" customHeight="1" x14ac:dyDescent="0.2">
      <c r="A12147" s="10"/>
    </row>
    <row r="12148" spans="1:1" ht="27.75" customHeight="1" x14ac:dyDescent="0.2">
      <c r="A12148" s="10"/>
    </row>
    <row r="12149" spans="1:1" ht="27.75" customHeight="1" x14ac:dyDescent="0.2">
      <c r="A12149" s="10"/>
    </row>
    <row r="12150" spans="1:1" ht="27.75" customHeight="1" x14ac:dyDescent="0.2">
      <c r="A12150" s="10"/>
    </row>
    <row r="12151" spans="1:1" ht="27.75" customHeight="1" x14ac:dyDescent="0.2">
      <c r="A12151" s="10"/>
    </row>
    <row r="12152" spans="1:1" ht="27.75" customHeight="1" x14ac:dyDescent="0.2">
      <c r="A12152" s="10"/>
    </row>
    <row r="12153" spans="1:1" ht="27.75" customHeight="1" x14ac:dyDescent="0.2">
      <c r="A12153" s="10"/>
    </row>
    <row r="12154" spans="1:1" ht="27.75" customHeight="1" x14ac:dyDescent="0.2">
      <c r="A12154" s="10"/>
    </row>
    <row r="12155" spans="1:1" ht="27.75" customHeight="1" x14ac:dyDescent="0.2">
      <c r="A12155" s="10"/>
    </row>
    <row r="12156" spans="1:1" ht="27.75" customHeight="1" x14ac:dyDescent="0.2">
      <c r="A12156" s="10"/>
    </row>
    <row r="12157" spans="1:1" ht="27.75" customHeight="1" x14ac:dyDescent="0.2">
      <c r="A12157" s="10"/>
    </row>
    <row r="12158" spans="1:1" ht="27.75" customHeight="1" x14ac:dyDescent="0.2">
      <c r="A12158" s="10"/>
    </row>
    <row r="12159" spans="1:1" ht="27.75" customHeight="1" x14ac:dyDescent="0.2">
      <c r="A12159" s="10"/>
    </row>
    <row r="12160" spans="1:1" ht="27.75" customHeight="1" x14ac:dyDescent="0.2">
      <c r="A12160" s="10"/>
    </row>
    <row r="12161" spans="1:1" ht="27.75" customHeight="1" x14ac:dyDescent="0.2">
      <c r="A12161" s="10"/>
    </row>
    <row r="12162" spans="1:1" ht="27.75" customHeight="1" x14ac:dyDescent="0.2">
      <c r="A12162" s="10"/>
    </row>
    <row r="12163" spans="1:1" ht="27.75" customHeight="1" x14ac:dyDescent="0.2">
      <c r="A12163" s="10"/>
    </row>
    <row r="12164" spans="1:1" ht="27.75" customHeight="1" x14ac:dyDescent="0.2">
      <c r="A12164" s="10"/>
    </row>
    <row r="12165" spans="1:1" ht="27.75" customHeight="1" x14ac:dyDescent="0.2">
      <c r="A12165" s="10"/>
    </row>
    <row r="12166" spans="1:1" ht="27.75" customHeight="1" x14ac:dyDescent="0.2">
      <c r="A12166" s="10"/>
    </row>
    <row r="12167" spans="1:1" ht="27.75" customHeight="1" x14ac:dyDescent="0.2">
      <c r="A12167" s="10"/>
    </row>
    <row r="12168" spans="1:1" ht="27.75" customHeight="1" x14ac:dyDescent="0.2">
      <c r="A12168" s="10"/>
    </row>
    <row r="12169" spans="1:1" ht="27.75" customHeight="1" x14ac:dyDescent="0.2">
      <c r="A12169" s="10"/>
    </row>
    <row r="12170" spans="1:1" ht="27.75" customHeight="1" x14ac:dyDescent="0.2">
      <c r="A12170" s="10"/>
    </row>
    <row r="12171" spans="1:1" ht="27.75" customHeight="1" x14ac:dyDescent="0.2">
      <c r="A12171" s="10"/>
    </row>
    <row r="12172" spans="1:1" ht="27.75" customHeight="1" x14ac:dyDescent="0.2">
      <c r="A12172" s="10"/>
    </row>
    <row r="12173" spans="1:1" ht="27.75" customHeight="1" x14ac:dyDescent="0.2">
      <c r="A12173" s="10"/>
    </row>
    <row r="12174" spans="1:1" ht="27.75" customHeight="1" x14ac:dyDescent="0.2">
      <c r="A12174" s="10"/>
    </row>
    <row r="12175" spans="1:1" ht="27.75" customHeight="1" x14ac:dyDescent="0.2">
      <c r="A12175" s="10"/>
    </row>
    <row r="12176" spans="1:1" ht="27.75" customHeight="1" x14ac:dyDescent="0.2">
      <c r="A12176" s="10"/>
    </row>
    <row r="12177" spans="1:1" ht="27.75" customHeight="1" x14ac:dyDescent="0.2">
      <c r="A12177" s="10"/>
    </row>
    <row r="12178" spans="1:1" ht="27.75" customHeight="1" x14ac:dyDescent="0.2">
      <c r="A12178" s="10"/>
    </row>
    <row r="12179" spans="1:1" ht="27.75" customHeight="1" x14ac:dyDescent="0.2">
      <c r="A12179" s="10"/>
    </row>
    <row r="12180" spans="1:1" ht="27.75" customHeight="1" x14ac:dyDescent="0.2">
      <c r="A12180" s="10"/>
    </row>
    <row r="12181" spans="1:1" ht="27.75" customHeight="1" x14ac:dyDescent="0.2">
      <c r="A12181" s="10"/>
    </row>
    <row r="12182" spans="1:1" ht="27.75" customHeight="1" x14ac:dyDescent="0.2">
      <c r="A12182" s="10"/>
    </row>
    <row r="12183" spans="1:1" ht="27.75" customHeight="1" x14ac:dyDescent="0.2">
      <c r="A12183" s="10"/>
    </row>
    <row r="12184" spans="1:1" ht="27.75" customHeight="1" x14ac:dyDescent="0.2">
      <c r="A12184" s="10"/>
    </row>
    <row r="12185" spans="1:1" ht="27.75" customHeight="1" x14ac:dyDescent="0.2">
      <c r="A12185" s="10"/>
    </row>
    <row r="12186" spans="1:1" ht="27.75" customHeight="1" x14ac:dyDescent="0.2">
      <c r="A12186" s="10"/>
    </row>
    <row r="12187" spans="1:1" ht="27.75" customHeight="1" x14ac:dyDescent="0.2">
      <c r="A12187" s="10"/>
    </row>
    <row r="12188" spans="1:1" ht="27.75" customHeight="1" x14ac:dyDescent="0.2">
      <c r="A12188" s="10"/>
    </row>
    <row r="12189" spans="1:1" ht="27.75" customHeight="1" x14ac:dyDescent="0.2">
      <c r="A12189" s="10"/>
    </row>
    <row r="12190" spans="1:1" ht="27.75" customHeight="1" x14ac:dyDescent="0.2">
      <c r="A12190" s="10"/>
    </row>
    <row r="12191" spans="1:1" ht="27.75" customHeight="1" x14ac:dyDescent="0.2">
      <c r="A12191" s="10"/>
    </row>
    <row r="12192" spans="1:1" ht="27.75" customHeight="1" x14ac:dyDescent="0.2">
      <c r="A12192" s="10"/>
    </row>
    <row r="12193" spans="1:1" ht="27.75" customHeight="1" x14ac:dyDescent="0.2">
      <c r="A12193" s="10"/>
    </row>
    <row r="12194" spans="1:1" ht="27.75" customHeight="1" x14ac:dyDescent="0.2">
      <c r="A12194" s="10"/>
    </row>
    <row r="12195" spans="1:1" ht="27.75" customHeight="1" x14ac:dyDescent="0.2">
      <c r="A12195" s="10"/>
    </row>
    <row r="12196" spans="1:1" ht="27.75" customHeight="1" x14ac:dyDescent="0.2">
      <c r="A12196" s="10"/>
    </row>
    <row r="12197" spans="1:1" ht="27.75" customHeight="1" x14ac:dyDescent="0.2">
      <c r="A12197" s="10"/>
    </row>
    <row r="12198" spans="1:1" ht="27.75" customHeight="1" x14ac:dyDescent="0.2">
      <c r="A12198" s="10"/>
    </row>
    <row r="12199" spans="1:1" ht="27.75" customHeight="1" x14ac:dyDescent="0.2">
      <c r="A12199" s="10"/>
    </row>
    <row r="12200" spans="1:1" ht="27.75" customHeight="1" x14ac:dyDescent="0.2">
      <c r="A12200" s="10"/>
    </row>
    <row r="12201" spans="1:1" ht="27.75" customHeight="1" x14ac:dyDescent="0.2">
      <c r="A12201" s="10"/>
    </row>
    <row r="12202" spans="1:1" ht="27.75" customHeight="1" x14ac:dyDescent="0.2">
      <c r="A12202" s="10"/>
    </row>
    <row r="12203" spans="1:1" ht="27.75" customHeight="1" x14ac:dyDescent="0.2">
      <c r="A12203" s="10"/>
    </row>
    <row r="12204" spans="1:1" ht="27.75" customHeight="1" x14ac:dyDescent="0.2">
      <c r="A12204" s="10"/>
    </row>
    <row r="12205" spans="1:1" ht="27.75" customHeight="1" x14ac:dyDescent="0.2">
      <c r="A12205" s="10"/>
    </row>
    <row r="12206" spans="1:1" ht="27.75" customHeight="1" x14ac:dyDescent="0.2">
      <c r="A12206" s="10"/>
    </row>
    <row r="12207" spans="1:1" ht="27.75" customHeight="1" x14ac:dyDescent="0.2">
      <c r="A12207" s="10"/>
    </row>
    <row r="12208" spans="1:1" ht="27.75" customHeight="1" x14ac:dyDescent="0.2">
      <c r="A12208" s="10"/>
    </row>
    <row r="12209" spans="1:1" ht="27.75" customHeight="1" x14ac:dyDescent="0.2">
      <c r="A12209" s="10"/>
    </row>
    <row r="12210" spans="1:1" ht="27.75" customHeight="1" x14ac:dyDescent="0.2">
      <c r="A12210" s="10"/>
    </row>
    <row r="12211" spans="1:1" ht="27.75" customHeight="1" x14ac:dyDescent="0.2">
      <c r="A12211" s="10"/>
    </row>
    <row r="12212" spans="1:1" ht="27.75" customHeight="1" x14ac:dyDescent="0.2">
      <c r="A12212" s="10"/>
    </row>
    <row r="12213" spans="1:1" ht="27.75" customHeight="1" x14ac:dyDescent="0.2">
      <c r="A12213" s="10"/>
    </row>
    <row r="12214" spans="1:1" ht="27.75" customHeight="1" x14ac:dyDescent="0.2">
      <c r="A12214" s="10"/>
    </row>
    <row r="12215" spans="1:1" ht="27.75" customHeight="1" x14ac:dyDescent="0.2">
      <c r="A12215" s="10"/>
    </row>
    <row r="12216" spans="1:1" ht="27.75" customHeight="1" x14ac:dyDescent="0.2">
      <c r="A12216" s="10"/>
    </row>
    <row r="12217" spans="1:1" ht="27.75" customHeight="1" x14ac:dyDescent="0.2">
      <c r="A12217" s="10"/>
    </row>
    <row r="12218" spans="1:1" ht="27.75" customHeight="1" x14ac:dyDescent="0.2">
      <c r="A12218" s="10"/>
    </row>
    <row r="12219" spans="1:1" ht="27.75" customHeight="1" x14ac:dyDescent="0.2">
      <c r="A12219" s="10"/>
    </row>
    <row r="12220" spans="1:1" ht="27.75" customHeight="1" x14ac:dyDescent="0.2">
      <c r="A12220" s="10"/>
    </row>
    <row r="12221" spans="1:1" ht="27.75" customHeight="1" x14ac:dyDescent="0.2">
      <c r="A12221" s="10"/>
    </row>
    <row r="12222" spans="1:1" ht="27.75" customHeight="1" x14ac:dyDescent="0.2">
      <c r="A12222" s="10"/>
    </row>
    <row r="12223" spans="1:1" ht="27.75" customHeight="1" x14ac:dyDescent="0.2">
      <c r="A12223" s="10"/>
    </row>
    <row r="12224" spans="1:1" ht="27.75" customHeight="1" x14ac:dyDescent="0.2">
      <c r="A12224" s="10"/>
    </row>
    <row r="12225" spans="1:1" ht="27.75" customHeight="1" x14ac:dyDescent="0.2">
      <c r="A12225" s="10"/>
    </row>
    <row r="12226" spans="1:1" ht="27.75" customHeight="1" x14ac:dyDescent="0.2">
      <c r="A12226" s="10"/>
    </row>
    <row r="12227" spans="1:1" ht="27.75" customHeight="1" x14ac:dyDescent="0.2">
      <c r="A12227" s="10"/>
    </row>
    <row r="12228" spans="1:1" ht="27.75" customHeight="1" x14ac:dyDescent="0.2">
      <c r="A12228" s="10"/>
    </row>
    <row r="12229" spans="1:1" ht="27.75" customHeight="1" x14ac:dyDescent="0.2">
      <c r="A12229" s="10"/>
    </row>
    <row r="12230" spans="1:1" ht="27.75" customHeight="1" x14ac:dyDescent="0.2">
      <c r="A12230" s="10"/>
    </row>
    <row r="12231" spans="1:1" ht="27.75" customHeight="1" x14ac:dyDescent="0.2">
      <c r="A12231" s="10"/>
    </row>
    <row r="12232" spans="1:1" ht="27.75" customHeight="1" x14ac:dyDescent="0.2">
      <c r="A12232" s="10"/>
    </row>
    <row r="12233" spans="1:1" ht="27.75" customHeight="1" x14ac:dyDescent="0.2">
      <c r="A12233" s="10"/>
    </row>
    <row r="12234" spans="1:1" ht="27.75" customHeight="1" x14ac:dyDescent="0.2">
      <c r="A12234" s="10"/>
    </row>
    <row r="12235" spans="1:1" ht="27.75" customHeight="1" x14ac:dyDescent="0.2">
      <c r="A12235" s="10"/>
    </row>
    <row r="12236" spans="1:1" ht="27.75" customHeight="1" x14ac:dyDescent="0.2">
      <c r="A12236" s="10"/>
    </row>
    <row r="12237" spans="1:1" ht="27.75" customHeight="1" x14ac:dyDescent="0.2">
      <c r="A12237" s="10"/>
    </row>
    <row r="12238" spans="1:1" ht="27.75" customHeight="1" x14ac:dyDescent="0.2">
      <c r="A12238" s="10"/>
    </row>
    <row r="12239" spans="1:1" ht="27.75" customHeight="1" x14ac:dyDescent="0.2">
      <c r="A12239" s="10"/>
    </row>
    <row r="12240" spans="1:1" ht="27.75" customHeight="1" x14ac:dyDescent="0.2">
      <c r="A12240" s="10"/>
    </row>
    <row r="12241" spans="1:1" ht="27.75" customHeight="1" x14ac:dyDescent="0.2">
      <c r="A12241" s="10"/>
    </row>
    <row r="12242" spans="1:1" ht="27.75" customHeight="1" x14ac:dyDescent="0.2">
      <c r="A12242" s="10"/>
    </row>
    <row r="12243" spans="1:1" ht="27.75" customHeight="1" x14ac:dyDescent="0.2">
      <c r="A12243" s="10"/>
    </row>
    <row r="12244" spans="1:1" ht="27.75" customHeight="1" x14ac:dyDescent="0.2">
      <c r="A12244" s="10"/>
    </row>
    <row r="12245" spans="1:1" ht="27.75" customHeight="1" x14ac:dyDescent="0.2">
      <c r="A12245" s="10"/>
    </row>
    <row r="12246" spans="1:1" ht="27.75" customHeight="1" x14ac:dyDescent="0.2">
      <c r="A12246" s="10"/>
    </row>
    <row r="12247" spans="1:1" ht="27.75" customHeight="1" x14ac:dyDescent="0.2">
      <c r="A12247" s="10"/>
    </row>
    <row r="12248" spans="1:1" ht="27.75" customHeight="1" x14ac:dyDescent="0.2">
      <c r="A12248" s="10"/>
    </row>
    <row r="12249" spans="1:1" ht="27.75" customHeight="1" x14ac:dyDescent="0.2">
      <c r="A12249" s="10"/>
    </row>
    <row r="12250" spans="1:1" ht="27.75" customHeight="1" x14ac:dyDescent="0.2">
      <c r="A12250" s="10"/>
    </row>
    <row r="12251" spans="1:1" ht="27.75" customHeight="1" x14ac:dyDescent="0.2">
      <c r="A12251" s="10"/>
    </row>
    <row r="12252" spans="1:1" ht="27.75" customHeight="1" x14ac:dyDescent="0.2">
      <c r="A12252" s="10"/>
    </row>
    <row r="12253" spans="1:1" ht="27.75" customHeight="1" x14ac:dyDescent="0.2">
      <c r="A12253" s="10"/>
    </row>
    <row r="12254" spans="1:1" ht="27.75" customHeight="1" x14ac:dyDescent="0.2">
      <c r="A12254" s="10"/>
    </row>
    <row r="12255" spans="1:1" ht="27.75" customHeight="1" x14ac:dyDescent="0.2">
      <c r="A12255" s="10"/>
    </row>
    <row r="12256" spans="1:1" ht="27.75" customHeight="1" x14ac:dyDescent="0.2">
      <c r="A12256" s="10"/>
    </row>
    <row r="12257" spans="1:1" ht="27.75" customHeight="1" x14ac:dyDescent="0.2">
      <c r="A12257" s="10"/>
    </row>
    <row r="12258" spans="1:1" ht="27.75" customHeight="1" x14ac:dyDescent="0.2">
      <c r="A12258" s="10"/>
    </row>
    <row r="12259" spans="1:1" ht="27.75" customHeight="1" x14ac:dyDescent="0.2">
      <c r="A12259" s="10"/>
    </row>
    <row r="12260" spans="1:1" ht="27.75" customHeight="1" x14ac:dyDescent="0.2">
      <c r="A12260" s="10"/>
    </row>
    <row r="12261" spans="1:1" ht="27.75" customHeight="1" x14ac:dyDescent="0.2">
      <c r="A12261" s="10"/>
    </row>
    <row r="12262" spans="1:1" ht="27.75" customHeight="1" x14ac:dyDescent="0.2">
      <c r="A12262" s="10"/>
    </row>
    <row r="12263" spans="1:1" ht="27.75" customHeight="1" x14ac:dyDescent="0.2">
      <c r="A12263" s="10"/>
    </row>
    <row r="12264" spans="1:1" ht="27.75" customHeight="1" x14ac:dyDescent="0.2">
      <c r="A12264" s="10"/>
    </row>
    <row r="12265" spans="1:1" ht="27.75" customHeight="1" x14ac:dyDescent="0.2">
      <c r="A12265" s="10"/>
    </row>
    <row r="12266" spans="1:1" ht="27.75" customHeight="1" x14ac:dyDescent="0.2">
      <c r="A12266" s="10"/>
    </row>
    <row r="12267" spans="1:1" ht="27.75" customHeight="1" x14ac:dyDescent="0.2">
      <c r="A12267" s="10"/>
    </row>
    <row r="12268" spans="1:1" ht="27.75" customHeight="1" x14ac:dyDescent="0.2">
      <c r="A12268" s="10"/>
    </row>
    <row r="12269" spans="1:1" ht="27.75" customHeight="1" x14ac:dyDescent="0.2">
      <c r="A12269" s="10"/>
    </row>
    <row r="12270" spans="1:1" ht="27.75" customHeight="1" x14ac:dyDescent="0.2">
      <c r="A12270" s="10"/>
    </row>
    <row r="12271" spans="1:1" ht="27.75" customHeight="1" x14ac:dyDescent="0.2">
      <c r="A12271" s="10"/>
    </row>
    <row r="12272" spans="1:1" ht="27.75" customHeight="1" x14ac:dyDescent="0.2">
      <c r="A12272" s="10"/>
    </row>
    <row r="12273" spans="1:1" ht="27.75" customHeight="1" x14ac:dyDescent="0.2">
      <c r="A12273" s="10"/>
    </row>
    <row r="12274" spans="1:1" ht="27.75" customHeight="1" x14ac:dyDescent="0.2">
      <c r="A12274" s="10"/>
    </row>
    <row r="12275" spans="1:1" ht="27.75" customHeight="1" x14ac:dyDescent="0.2">
      <c r="A12275" s="10"/>
    </row>
    <row r="12276" spans="1:1" ht="27.75" customHeight="1" x14ac:dyDescent="0.2">
      <c r="A12276" s="10"/>
    </row>
    <row r="12277" spans="1:1" ht="27.75" customHeight="1" x14ac:dyDescent="0.2">
      <c r="A12277" s="10"/>
    </row>
    <row r="12278" spans="1:1" ht="27.75" customHeight="1" x14ac:dyDescent="0.2">
      <c r="A12278" s="10"/>
    </row>
    <row r="12279" spans="1:1" ht="27.75" customHeight="1" x14ac:dyDescent="0.2">
      <c r="A12279" s="10"/>
    </row>
    <row r="12280" spans="1:1" ht="27.75" customHeight="1" x14ac:dyDescent="0.2">
      <c r="A12280" s="10"/>
    </row>
    <row r="12281" spans="1:1" ht="27.75" customHeight="1" x14ac:dyDescent="0.2">
      <c r="A12281" s="10"/>
    </row>
    <row r="12282" spans="1:1" ht="27.75" customHeight="1" x14ac:dyDescent="0.2">
      <c r="A12282" s="10"/>
    </row>
    <row r="12283" spans="1:1" ht="27.75" customHeight="1" x14ac:dyDescent="0.2">
      <c r="A12283" s="10"/>
    </row>
    <row r="12284" spans="1:1" ht="27.75" customHeight="1" x14ac:dyDescent="0.2">
      <c r="A12284" s="10"/>
    </row>
    <row r="12285" spans="1:1" ht="27.75" customHeight="1" x14ac:dyDescent="0.2">
      <c r="A12285" s="10"/>
    </row>
    <row r="12286" spans="1:1" ht="27.75" customHeight="1" x14ac:dyDescent="0.2">
      <c r="A12286" s="10"/>
    </row>
    <row r="12287" spans="1:1" ht="27.75" customHeight="1" x14ac:dyDescent="0.2">
      <c r="A12287" s="10"/>
    </row>
    <row r="12288" spans="1:1" ht="27.75" customHeight="1" x14ac:dyDescent="0.2">
      <c r="A12288" s="10"/>
    </row>
    <row r="12289" spans="1:1" ht="27.75" customHeight="1" x14ac:dyDescent="0.2">
      <c r="A12289" s="10"/>
    </row>
    <row r="12290" spans="1:1" ht="27.75" customHeight="1" x14ac:dyDescent="0.2">
      <c r="A12290" s="10"/>
    </row>
    <row r="12291" spans="1:1" ht="27.75" customHeight="1" x14ac:dyDescent="0.2">
      <c r="A12291" s="10"/>
    </row>
    <row r="12292" spans="1:1" ht="27.75" customHeight="1" x14ac:dyDescent="0.2">
      <c r="A12292" s="10"/>
    </row>
    <row r="12293" spans="1:1" ht="27.75" customHeight="1" x14ac:dyDescent="0.2">
      <c r="A12293" s="10"/>
    </row>
    <row r="12294" spans="1:1" ht="27.75" customHeight="1" x14ac:dyDescent="0.2">
      <c r="A12294" s="10"/>
    </row>
    <row r="12295" spans="1:1" ht="27.75" customHeight="1" x14ac:dyDescent="0.2">
      <c r="A12295" s="10"/>
    </row>
    <row r="12296" spans="1:1" ht="27.75" customHeight="1" x14ac:dyDescent="0.2">
      <c r="A12296" s="10"/>
    </row>
    <row r="12297" spans="1:1" ht="27.75" customHeight="1" x14ac:dyDescent="0.2">
      <c r="A12297" s="10"/>
    </row>
    <row r="12298" spans="1:1" ht="27.75" customHeight="1" x14ac:dyDescent="0.2">
      <c r="A12298" s="10"/>
    </row>
    <row r="12299" spans="1:1" ht="27.75" customHeight="1" x14ac:dyDescent="0.2">
      <c r="A12299" s="10"/>
    </row>
    <row r="12300" spans="1:1" ht="27.75" customHeight="1" x14ac:dyDescent="0.2">
      <c r="A12300" s="10"/>
    </row>
    <row r="12301" spans="1:1" ht="27.75" customHeight="1" x14ac:dyDescent="0.2">
      <c r="A12301" s="10"/>
    </row>
    <row r="12302" spans="1:1" ht="27.75" customHeight="1" x14ac:dyDescent="0.2">
      <c r="A12302" s="10"/>
    </row>
    <row r="12303" spans="1:1" ht="27.75" customHeight="1" x14ac:dyDescent="0.2">
      <c r="A12303" s="10"/>
    </row>
    <row r="12304" spans="1:1" ht="27.75" customHeight="1" x14ac:dyDescent="0.2">
      <c r="A12304" s="10"/>
    </row>
    <row r="12305" spans="1:1" ht="27.75" customHeight="1" x14ac:dyDescent="0.2">
      <c r="A12305" s="10"/>
    </row>
    <row r="12306" spans="1:1" ht="27.75" customHeight="1" x14ac:dyDescent="0.2">
      <c r="A12306" s="10"/>
    </row>
    <row r="12307" spans="1:1" ht="27.75" customHeight="1" x14ac:dyDescent="0.2">
      <c r="A12307" s="10"/>
    </row>
    <row r="12308" spans="1:1" ht="27.75" customHeight="1" x14ac:dyDescent="0.2">
      <c r="A12308" s="10"/>
    </row>
    <row r="12309" spans="1:1" ht="27.75" customHeight="1" x14ac:dyDescent="0.2">
      <c r="A12309" s="10"/>
    </row>
    <row r="12310" spans="1:1" ht="27.75" customHeight="1" x14ac:dyDescent="0.2">
      <c r="A12310" s="10"/>
    </row>
    <row r="12311" spans="1:1" ht="27.75" customHeight="1" x14ac:dyDescent="0.2">
      <c r="A12311" s="10"/>
    </row>
    <row r="12312" spans="1:1" ht="27.75" customHeight="1" x14ac:dyDescent="0.2">
      <c r="A12312" s="10"/>
    </row>
    <row r="12313" spans="1:1" ht="27.75" customHeight="1" x14ac:dyDescent="0.2">
      <c r="A12313" s="10"/>
    </row>
    <row r="12314" spans="1:1" ht="27.75" customHeight="1" x14ac:dyDescent="0.2">
      <c r="A12314" s="10"/>
    </row>
    <row r="12315" spans="1:1" ht="27.75" customHeight="1" x14ac:dyDescent="0.2">
      <c r="A12315" s="10"/>
    </row>
    <row r="12316" spans="1:1" ht="27.75" customHeight="1" x14ac:dyDescent="0.2">
      <c r="A12316" s="10"/>
    </row>
    <row r="12317" spans="1:1" ht="27.75" customHeight="1" x14ac:dyDescent="0.2">
      <c r="A12317" s="10"/>
    </row>
    <row r="12318" spans="1:1" ht="27.75" customHeight="1" x14ac:dyDescent="0.2">
      <c r="A12318" s="10"/>
    </row>
    <row r="12319" spans="1:1" ht="27.75" customHeight="1" x14ac:dyDescent="0.2">
      <c r="A12319" s="10"/>
    </row>
    <row r="12320" spans="1:1" ht="27.75" customHeight="1" x14ac:dyDescent="0.2">
      <c r="A12320" s="10"/>
    </row>
    <row r="12321" spans="1:1" ht="27.75" customHeight="1" x14ac:dyDescent="0.2">
      <c r="A12321" s="10"/>
    </row>
    <row r="12322" spans="1:1" ht="27.75" customHeight="1" x14ac:dyDescent="0.2">
      <c r="A12322" s="10"/>
    </row>
    <row r="12323" spans="1:1" ht="27.75" customHeight="1" x14ac:dyDescent="0.2">
      <c r="A12323" s="10"/>
    </row>
    <row r="12324" spans="1:1" ht="27.75" customHeight="1" x14ac:dyDescent="0.2">
      <c r="A12324" s="10"/>
    </row>
    <row r="12325" spans="1:1" ht="27.75" customHeight="1" x14ac:dyDescent="0.2">
      <c r="A12325" s="10"/>
    </row>
    <row r="12326" spans="1:1" ht="27.75" customHeight="1" x14ac:dyDescent="0.2">
      <c r="A12326" s="10"/>
    </row>
    <row r="12327" spans="1:1" ht="27.75" customHeight="1" x14ac:dyDescent="0.2">
      <c r="A12327" s="10"/>
    </row>
    <row r="12328" spans="1:1" ht="27.75" customHeight="1" x14ac:dyDescent="0.2">
      <c r="A12328" s="10"/>
    </row>
    <row r="12329" spans="1:1" ht="27.75" customHeight="1" x14ac:dyDescent="0.2">
      <c r="A12329" s="10"/>
    </row>
    <row r="12330" spans="1:1" ht="27.75" customHeight="1" x14ac:dyDescent="0.2">
      <c r="A12330" s="10"/>
    </row>
    <row r="12331" spans="1:1" ht="27.75" customHeight="1" x14ac:dyDescent="0.2">
      <c r="A12331" s="10"/>
    </row>
    <row r="12332" spans="1:1" ht="27.75" customHeight="1" x14ac:dyDescent="0.2">
      <c r="A12332" s="10"/>
    </row>
    <row r="12333" spans="1:1" ht="27.75" customHeight="1" x14ac:dyDescent="0.2">
      <c r="A12333" s="10"/>
    </row>
    <row r="12334" spans="1:1" ht="27.75" customHeight="1" x14ac:dyDescent="0.2">
      <c r="A12334" s="10"/>
    </row>
    <row r="12335" spans="1:1" ht="27.75" customHeight="1" x14ac:dyDescent="0.2">
      <c r="A12335" s="10"/>
    </row>
    <row r="12336" spans="1:1" ht="27.75" customHeight="1" x14ac:dyDescent="0.2">
      <c r="A12336" s="10"/>
    </row>
    <row r="12337" spans="1:1" ht="27.75" customHeight="1" x14ac:dyDescent="0.2">
      <c r="A12337" s="10"/>
    </row>
    <row r="12338" spans="1:1" ht="27.75" customHeight="1" x14ac:dyDescent="0.2">
      <c r="A12338" s="10"/>
    </row>
    <row r="12339" spans="1:1" ht="27.75" customHeight="1" x14ac:dyDescent="0.2">
      <c r="A12339" s="10"/>
    </row>
    <row r="12340" spans="1:1" ht="27.75" customHeight="1" x14ac:dyDescent="0.2">
      <c r="A12340" s="10"/>
    </row>
    <row r="12341" spans="1:1" ht="27.75" customHeight="1" x14ac:dyDescent="0.2">
      <c r="A12341" s="10"/>
    </row>
    <row r="12342" spans="1:1" ht="27.75" customHeight="1" x14ac:dyDescent="0.2">
      <c r="A12342" s="10"/>
    </row>
    <row r="12343" spans="1:1" ht="27.75" customHeight="1" x14ac:dyDescent="0.2">
      <c r="A12343" s="10"/>
    </row>
    <row r="12344" spans="1:1" ht="27.75" customHeight="1" x14ac:dyDescent="0.2">
      <c r="A12344" s="10"/>
    </row>
    <row r="12345" spans="1:1" ht="27.75" customHeight="1" x14ac:dyDescent="0.2">
      <c r="A12345" s="10"/>
    </row>
    <row r="12346" spans="1:1" ht="27.75" customHeight="1" x14ac:dyDescent="0.2">
      <c r="A12346" s="10"/>
    </row>
    <row r="12347" spans="1:1" ht="27.75" customHeight="1" x14ac:dyDescent="0.2">
      <c r="A12347" s="10"/>
    </row>
    <row r="12348" spans="1:1" ht="27.75" customHeight="1" x14ac:dyDescent="0.2">
      <c r="A12348" s="10"/>
    </row>
    <row r="12349" spans="1:1" ht="27.75" customHeight="1" x14ac:dyDescent="0.2">
      <c r="A12349" s="10"/>
    </row>
    <row r="12350" spans="1:1" ht="27.75" customHeight="1" x14ac:dyDescent="0.2">
      <c r="A12350" s="10"/>
    </row>
    <row r="12351" spans="1:1" ht="27.75" customHeight="1" x14ac:dyDescent="0.2">
      <c r="A12351" s="10"/>
    </row>
    <row r="12352" spans="1:1" ht="27.75" customHeight="1" x14ac:dyDescent="0.2">
      <c r="A12352" s="10"/>
    </row>
    <row r="12353" spans="1:1" ht="27.75" customHeight="1" x14ac:dyDescent="0.2">
      <c r="A12353" s="10"/>
    </row>
    <row r="12354" spans="1:1" ht="27.75" customHeight="1" x14ac:dyDescent="0.2">
      <c r="A12354" s="10"/>
    </row>
    <row r="12355" spans="1:1" ht="27.75" customHeight="1" x14ac:dyDescent="0.2">
      <c r="A12355" s="10"/>
    </row>
    <row r="12356" spans="1:1" ht="27.75" customHeight="1" x14ac:dyDescent="0.2">
      <c r="A12356" s="10"/>
    </row>
    <row r="12357" spans="1:1" ht="27.75" customHeight="1" x14ac:dyDescent="0.2">
      <c r="A12357" s="10"/>
    </row>
    <row r="12358" spans="1:1" ht="27.75" customHeight="1" x14ac:dyDescent="0.2">
      <c r="A12358" s="10"/>
    </row>
    <row r="12359" spans="1:1" ht="27.75" customHeight="1" x14ac:dyDescent="0.2">
      <c r="A12359" s="10"/>
    </row>
    <row r="12360" spans="1:1" ht="27.75" customHeight="1" x14ac:dyDescent="0.2">
      <c r="A12360" s="10"/>
    </row>
    <row r="12361" spans="1:1" ht="27.75" customHeight="1" x14ac:dyDescent="0.2">
      <c r="A12361" s="10"/>
    </row>
    <row r="12362" spans="1:1" ht="27.75" customHeight="1" x14ac:dyDescent="0.2">
      <c r="A12362" s="10"/>
    </row>
    <row r="12363" spans="1:1" ht="27.75" customHeight="1" x14ac:dyDescent="0.2">
      <c r="A12363" s="10"/>
    </row>
    <row r="12364" spans="1:1" ht="27.75" customHeight="1" x14ac:dyDescent="0.2">
      <c r="A12364" s="10"/>
    </row>
    <row r="12365" spans="1:1" ht="27.75" customHeight="1" x14ac:dyDescent="0.2">
      <c r="A12365" s="10"/>
    </row>
    <row r="12366" spans="1:1" ht="27.75" customHeight="1" x14ac:dyDescent="0.2">
      <c r="A12366" s="10"/>
    </row>
    <row r="12367" spans="1:1" ht="27.75" customHeight="1" x14ac:dyDescent="0.2">
      <c r="A12367" s="10"/>
    </row>
    <row r="12368" spans="1:1" ht="27.75" customHeight="1" x14ac:dyDescent="0.2">
      <c r="A12368" s="10"/>
    </row>
    <row r="12369" spans="1:1" ht="27.75" customHeight="1" x14ac:dyDescent="0.2">
      <c r="A12369" s="10"/>
    </row>
    <row r="12370" spans="1:1" ht="27.75" customHeight="1" x14ac:dyDescent="0.2">
      <c r="A12370" s="10"/>
    </row>
    <row r="12371" spans="1:1" ht="27.75" customHeight="1" x14ac:dyDescent="0.2">
      <c r="A12371" s="10"/>
    </row>
    <row r="12372" spans="1:1" ht="27.75" customHeight="1" x14ac:dyDescent="0.2">
      <c r="A12372" s="10"/>
    </row>
    <row r="12373" spans="1:1" ht="27.75" customHeight="1" x14ac:dyDescent="0.2">
      <c r="A12373" s="10"/>
    </row>
    <row r="12374" spans="1:1" ht="27.75" customHeight="1" x14ac:dyDescent="0.2">
      <c r="A12374" s="10"/>
    </row>
    <row r="12375" spans="1:1" ht="27.75" customHeight="1" x14ac:dyDescent="0.2">
      <c r="A12375" s="10"/>
    </row>
    <row r="12376" spans="1:1" ht="27.75" customHeight="1" x14ac:dyDescent="0.2">
      <c r="A12376" s="10"/>
    </row>
    <row r="12377" spans="1:1" ht="27.75" customHeight="1" x14ac:dyDescent="0.2">
      <c r="A12377" s="10"/>
    </row>
    <row r="12378" spans="1:1" ht="27.75" customHeight="1" x14ac:dyDescent="0.2">
      <c r="A12378" s="10"/>
    </row>
    <row r="12379" spans="1:1" ht="27.75" customHeight="1" x14ac:dyDescent="0.2">
      <c r="A12379" s="10"/>
    </row>
    <row r="12380" spans="1:1" ht="27.75" customHeight="1" x14ac:dyDescent="0.2">
      <c r="A12380" s="10"/>
    </row>
    <row r="12381" spans="1:1" ht="27.75" customHeight="1" x14ac:dyDescent="0.2">
      <c r="A12381" s="10"/>
    </row>
    <row r="12382" spans="1:1" ht="27.75" customHeight="1" x14ac:dyDescent="0.2">
      <c r="A12382" s="10"/>
    </row>
    <row r="12383" spans="1:1" ht="27.75" customHeight="1" x14ac:dyDescent="0.2">
      <c r="A12383" s="10"/>
    </row>
    <row r="12384" spans="1:1" ht="27.75" customHeight="1" x14ac:dyDescent="0.2">
      <c r="A12384" s="10"/>
    </row>
    <row r="12385" spans="1:1" ht="27.75" customHeight="1" x14ac:dyDescent="0.2">
      <c r="A12385" s="10"/>
    </row>
    <row r="12386" spans="1:1" ht="27.75" customHeight="1" x14ac:dyDescent="0.2">
      <c r="A12386" s="10"/>
    </row>
    <row r="12387" spans="1:1" ht="27.75" customHeight="1" x14ac:dyDescent="0.2">
      <c r="A12387" s="10"/>
    </row>
    <row r="12388" spans="1:1" ht="27.75" customHeight="1" x14ac:dyDescent="0.2">
      <c r="A12388" s="10"/>
    </row>
    <row r="12389" spans="1:1" ht="27.75" customHeight="1" x14ac:dyDescent="0.2">
      <c r="A12389" s="10"/>
    </row>
    <row r="12390" spans="1:1" ht="27.75" customHeight="1" x14ac:dyDescent="0.2">
      <c r="A12390" s="10"/>
    </row>
    <row r="12391" spans="1:1" ht="27.75" customHeight="1" x14ac:dyDescent="0.2">
      <c r="A12391" s="10"/>
    </row>
    <row r="12392" spans="1:1" ht="27.75" customHeight="1" x14ac:dyDescent="0.2">
      <c r="A12392" s="10"/>
    </row>
    <row r="12393" spans="1:1" ht="27.75" customHeight="1" x14ac:dyDescent="0.2">
      <c r="A12393" s="10"/>
    </row>
    <row r="12394" spans="1:1" ht="27.75" customHeight="1" x14ac:dyDescent="0.2">
      <c r="A12394" s="10"/>
    </row>
    <row r="12395" spans="1:1" ht="27.75" customHeight="1" x14ac:dyDescent="0.2">
      <c r="A12395" s="10"/>
    </row>
    <row r="12396" spans="1:1" ht="27.75" customHeight="1" x14ac:dyDescent="0.2">
      <c r="A12396" s="10"/>
    </row>
    <row r="12397" spans="1:1" ht="27.75" customHeight="1" x14ac:dyDescent="0.2">
      <c r="A12397" s="10"/>
    </row>
    <row r="12398" spans="1:1" ht="27.75" customHeight="1" x14ac:dyDescent="0.2">
      <c r="A12398" s="10"/>
    </row>
    <row r="12399" spans="1:1" ht="27.75" customHeight="1" x14ac:dyDescent="0.2">
      <c r="A12399" s="10"/>
    </row>
    <row r="12400" spans="1:1" ht="27.75" customHeight="1" x14ac:dyDescent="0.2">
      <c r="A12400" s="10"/>
    </row>
    <row r="12401" spans="1:1" ht="27.75" customHeight="1" x14ac:dyDescent="0.2">
      <c r="A12401" s="10"/>
    </row>
    <row r="12402" spans="1:1" ht="27.75" customHeight="1" x14ac:dyDescent="0.2">
      <c r="A12402" s="10"/>
    </row>
    <row r="12403" spans="1:1" ht="27.75" customHeight="1" x14ac:dyDescent="0.2">
      <c r="A12403" s="10"/>
    </row>
    <row r="12404" spans="1:1" ht="27.75" customHeight="1" x14ac:dyDescent="0.2">
      <c r="A12404" s="10"/>
    </row>
    <row r="12405" spans="1:1" ht="27.75" customHeight="1" x14ac:dyDescent="0.2">
      <c r="A12405" s="10"/>
    </row>
    <row r="12406" spans="1:1" ht="27.75" customHeight="1" x14ac:dyDescent="0.2">
      <c r="A12406" s="10"/>
    </row>
    <row r="12407" spans="1:1" ht="27.75" customHeight="1" x14ac:dyDescent="0.2">
      <c r="A12407" s="10"/>
    </row>
    <row r="12408" spans="1:1" ht="27.75" customHeight="1" x14ac:dyDescent="0.2">
      <c r="A12408" s="10"/>
    </row>
    <row r="12409" spans="1:1" ht="27.75" customHeight="1" x14ac:dyDescent="0.2">
      <c r="A12409" s="10"/>
    </row>
    <row r="12410" spans="1:1" ht="27.75" customHeight="1" x14ac:dyDescent="0.2">
      <c r="A12410" s="10"/>
    </row>
    <row r="12411" spans="1:1" ht="27.75" customHeight="1" x14ac:dyDescent="0.2">
      <c r="A12411" s="10"/>
    </row>
    <row r="12412" spans="1:1" ht="27.75" customHeight="1" x14ac:dyDescent="0.2">
      <c r="A12412" s="10"/>
    </row>
    <row r="12413" spans="1:1" ht="27.75" customHeight="1" x14ac:dyDescent="0.2">
      <c r="A12413" s="10"/>
    </row>
    <row r="12414" spans="1:1" ht="27.75" customHeight="1" x14ac:dyDescent="0.2">
      <c r="A12414" s="10"/>
    </row>
    <row r="12415" spans="1:1" ht="27.75" customHeight="1" x14ac:dyDescent="0.2">
      <c r="A12415" s="10"/>
    </row>
    <row r="12416" spans="1:1" ht="27.75" customHeight="1" x14ac:dyDescent="0.2">
      <c r="A12416" s="10"/>
    </row>
    <row r="12417" spans="1:1" ht="27.75" customHeight="1" x14ac:dyDescent="0.2">
      <c r="A12417" s="10"/>
    </row>
    <row r="12418" spans="1:1" ht="27.75" customHeight="1" x14ac:dyDescent="0.2">
      <c r="A12418" s="10"/>
    </row>
    <row r="12419" spans="1:1" ht="27.75" customHeight="1" x14ac:dyDescent="0.2">
      <c r="A12419" s="10"/>
    </row>
    <row r="12420" spans="1:1" ht="27.75" customHeight="1" x14ac:dyDescent="0.2">
      <c r="A12420" s="10"/>
    </row>
    <row r="12421" spans="1:1" ht="27.75" customHeight="1" x14ac:dyDescent="0.2">
      <c r="A12421" s="10"/>
    </row>
    <row r="12422" spans="1:1" ht="27.75" customHeight="1" x14ac:dyDescent="0.2">
      <c r="A12422" s="10"/>
    </row>
    <row r="12423" spans="1:1" ht="27.75" customHeight="1" x14ac:dyDescent="0.2">
      <c r="A12423" s="10"/>
    </row>
    <row r="12424" spans="1:1" ht="27.75" customHeight="1" x14ac:dyDescent="0.2">
      <c r="A12424" s="10"/>
    </row>
    <row r="12425" spans="1:1" ht="27.75" customHeight="1" x14ac:dyDescent="0.2">
      <c r="A12425" s="10"/>
    </row>
    <row r="12426" spans="1:1" ht="27.75" customHeight="1" x14ac:dyDescent="0.2">
      <c r="A12426" s="10"/>
    </row>
    <row r="12427" spans="1:1" ht="27.75" customHeight="1" x14ac:dyDescent="0.2">
      <c r="A12427" s="10"/>
    </row>
    <row r="12428" spans="1:1" ht="27.75" customHeight="1" x14ac:dyDescent="0.2">
      <c r="A12428" s="10"/>
    </row>
    <row r="12429" spans="1:1" ht="27.75" customHeight="1" x14ac:dyDescent="0.2">
      <c r="A12429" s="10"/>
    </row>
    <row r="12430" spans="1:1" ht="27.75" customHeight="1" x14ac:dyDescent="0.2">
      <c r="A12430" s="10"/>
    </row>
    <row r="12431" spans="1:1" ht="27.75" customHeight="1" x14ac:dyDescent="0.2">
      <c r="A12431" s="10"/>
    </row>
    <row r="12432" spans="1:1" ht="27.75" customHeight="1" x14ac:dyDescent="0.2">
      <c r="A12432" s="10"/>
    </row>
    <row r="12433" spans="1:1" ht="27.75" customHeight="1" x14ac:dyDescent="0.2">
      <c r="A12433" s="10"/>
    </row>
    <row r="12434" spans="1:1" ht="27.75" customHeight="1" x14ac:dyDescent="0.2">
      <c r="A12434" s="10"/>
    </row>
    <row r="12435" spans="1:1" ht="27.75" customHeight="1" x14ac:dyDescent="0.2">
      <c r="A12435" s="10"/>
    </row>
    <row r="12436" spans="1:1" ht="27.75" customHeight="1" x14ac:dyDescent="0.2">
      <c r="A12436" s="10"/>
    </row>
    <row r="12437" spans="1:1" ht="27.75" customHeight="1" x14ac:dyDescent="0.2">
      <c r="A12437" s="10"/>
    </row>
    <row r="12438" spans="1:1" ht="27.75" customHeight="1" x14ac:dyDescent="0.2">
      <c r="A12438" s="10"/>
    </row>
    <row r="12439" spans="1:1" ht="27.75" customHeight="1" x14ac:dyDescent="0.2">
      <c r="A12439" s="10"/>
    </row>
    <row r="12440" spans="1:1" ht="27.75" customHeight="1" x14ac:dyDescent="0.2">
      <c r="A12440" s="10"/>
    </row>
    <row r="12441" spans="1:1" ht="27.75" customHeight="1" x14ac:dyDescent="0.2">
      <c r="A12441" s="10"/>
    </row>
    <row r="12442" spans="1:1" ht="27.75" customHeight="1" x14ac:dyDescent="0.2">
      <c r="A12442" s="10"/>
    </row>
    <row r="12443" spans="1:1" ht="27.75" customHeight="1" x14ac:dyDescent="0.2">
      <c r="A12443" s="10"/>
    </row>
    <row r="12444" spans="1:1" ht="27.75" customHeight="1" x14ac:dyDescent="0.2">
      <c r="A12444" s="10"/>
    </row>
    <row r="12445" spans="1:1" ht="27.75" customHeight="1" x14ac:dyDescent="0.2">
      <c r="A12445" s="10"/>
    </row>
    <row r="12446" spans="1:1" ht="27.75" customHeight="1" x14ac:dyDescent="0.2">
      <c r="A12446" s="10"/>
    </row>
    <row r="12447" spans="1:1" ht="27.75" customHeight="1" x14ac:dyDescent="0.2">
      <c r="A12447" s="10"/>
    </row>
    <row r="12448" spans="1:1" ht="27.75" customHeight="1" x14ac:dyDescent="0.2">
      <c r="A12448" s="10"/>
    </row>
    <row r="12449" spans="1:1" ht="27.75" customHeight="1" x14ac:dyDescent="0.2">
      <c r="A12449" s="10"/>
    </row>
    <row r="12450" spans="1:1" ht="27.75" customHeight="1" x14ac:dyDescent="0.2">
      <c r="A12450" s="10"/>
    </row>
    <row r="12451" spans="1:1" ht="27.75" customHeight="1" x14ac:dyDescent="0.2">
      <c r="A12451" s="10"/>
    </row>
    <row r="12452" spans="1:1" ht="27.75" customHeight="1" x14ac:dyDescent="0.2">
      <c r="A12452" s="10"/>
    </row>
    <row r="12453" spans="1:1" ht="27.75" customHeight="1" x14ac:dyDescent="0.2">
      <c r="A12453" s="10"/>
    </row>
    <row r="12454" spans="1:1" ht="27.75" customHeight="1" x14ac:dyDescent="0.2">
      <c r="A12454" s="10"/>
    </row>
    <row r="12455" spans="1:1" ht="27.75" customHeight="1" x14ac:dyDescent="0.2">
      <c r="A12455" s="10"/>
    </row>
    <row r="12456" spans="1:1" ht="27.75" customHeight="1" x14ac:dyDescent="0.2">
      <c r="A12456" s="10"/>
    </row>
    <row r="12457" spans="1:1" ht="27.75" customHeight="1" x14ac:dyDescent="0.2">
      <c r="A12457" s="10"/>
    </row>
    <row r="12458" spans="1:1" ht="27.75" customHeight="1" x14ac:dyDescent="0.2">
      <c r="A12458" s="10"/>
    </row>
    <row r="12459" spans="1:1" ht="27.75" customHeight="1" x14ac:dyDescent="0.2">
      <c r="A12459" s="10"/>
    </row>
    <row r="12460" spans="1:1" ht="27.75" customHeight="1" x14ac:dyDescent="0.2">
      <c r="A12460" s="10"/>
    </row>
    <row r="12461" spans="1:1" ht="27.75" customHeight="1" x14ac:dyDescent="0.2">
      <c r="A12461" s="10"/>
    </row>
    <row r="12462" spans="1:1" ht="27.75" customHeight="1" x14ac:dyDescent="0.2">
      <c r="A12462" s="10"/>
    </row>
    <row r="12463" spans="1:1" ht="27.75" customHeight="1" x14ac:dyDescent="0.2">
      <c r="A12463" s="10"/>
    </row>
    <row r="12464" spans="1:1" ht="27.75" customHeight="1" x14ac:dyDescent="0.2">
      <c r="A12464" s="10"/>
    </row>
    <row r="12465" spans="1:1" ht="27.75" customHeight="1" x14ac:dyDescent="0.2">
      <c r="A12465" s="10"/>
    </row>
    <row r="12466" spans="1:1" ht="27.75" customHeight="1" x14ac:dyDescent="0.2">
      <c r="A12466" s="10"/>
    </row>
    <row r="12467" spans="1:1" ht="27.75" customHeight="1" x14ac:dyDescent="0.2">
      <c r="A12467" s="10"/>
    </row>
    <row r="12468" spans="1:1" ht="27.75" customHeight="1" x14ac:dyDescent="0.2">
      <c r="A12468" s="10"/>
    </row>
    <row r="12469" spans="1:1" ht="27.75" customHeight="1" x14ac:dyDescent="0.2">
      <c r="A12469" s="10"/>
    </row>
    <row r="12470" spans="1:1" ht="27.75" customHeight="1" x14ac:dyDescent="0.2">
      <c r="A12470" s="10"/>
    </row>
    <row r="12471" spans="1:1" ht="27.75" customHeight="1" x14ac:dyDescent="0.2">
      <c r="A12471" s="10"/>
    </row>
    <row r="12472" spans="1:1" ht="27.75" customHeight="1" x14ac:dyDescent="0.2">
      <c r="A12472" s="10"/>
    </row>
    <row r="12473" spans="1:1" ht="27.75" customHeight="1" x14ac:dyDescent="0.2">
      <c r="A12473" s="10"/>
    </row>
    <row r="12474" spans="1:1" ht="27.75" customHeight="1" x14ac:dyDescent="0.2">
      <c r="A12474" s="10"/>
    </row>
    <row r="12475" spans="1:1" ht="27.75" customHeight="1" x14ac:dyDescent="0.2">
      <c r="A12475" s="10"/>
    </row>
    <row r="12476" spans="1:1" ht="27.75" customHeight="1" x14ac:dyDescent="0.2">
      <c r="A12476" s="10"/>
    </row>
    <row r="12477" spans="1:1" ht="27.75" customHeight="1" x14ac:dyDescent="0.2">
      <c r="A12477" s="10"/>
    </row>
    <row r="12478" spans="1:1" ht="27.75" customHeight="1" x14ac:dyDescent="0.2">
      <c r="A12478" s="10"/>
    </row>
    <row r="12479" spans="1:1" ht="27.75" customHeight="1" x14ac:dyDescent="0.2">
      <c r="A12479" s="10"/>
    </row>
    <row r="12480" spans="1:1" ht="27.75" customHeight="1" x14ac:dyDescent="0.2">
      <c r="A12480" s="10"/>
    </row>
    <row r="12481" spans="1:1" ht="27.75" customHeight="1" x14ac:dyDescent="0.2">
      <c r="A12481" s="10"/>
    </row>
    <row r="12482" spans="1:1" ht="27.75" customHeight="1" x14ac:dyDescent="0.2">
      <c r="A12482" s="10"/>
    </row>
    <row r="12483" spans="1:1" ht="27.75" customHeight="1" x14ac:dyDescent="0.2">
      <c r="A12483" s="10"/>
    </row>
    <row r="12484" spans="1:1" ht="27.75" customHeight="1" x14ac:dyDescent="0.2">
      <c r="A12484" s="10"/>
    </row>
    <row r="12485" spans="1:1" ht="27.75" customHeight="1" x14ac:dyDescent="0.2">
      <c r="A12485" s="10"/>
    </row>
    <row r="12486" spans="1:1" ht="27.75" customHeight="1" x14ac:dyDescent="0.2">
      <c r="A12486" s="10"/>
    </row>
    <row r="12487" spans="1:1" ht="27.75" customHeight="1" x14ac:dyDescent="0.2">
      <c r="A12487" s="10"/>
    </row>
    <row r="12488" spans="1:1" ht="27.75" customHeight="1" x14ac:dyDescent="0.2">
      <c r="A12488" s="10"/>
    </row>
    <row r="12489" spans="1:1" ht="27.75" customHeight="1" x14ac:dyDescent="0.2">
      <c r="A12489" s="10"/>
    </row>
    <row r="12490" spans="1:1" ht="27.75" customHeight="1" x14ac:dyDescent="0.2">
      <c r="A12490" s="10"/>
    </row>
    <row r="12491" spans="1:1" ht="27.75" customHeight="1" x14ac:dyDescent="0.2">
      <c r="A12491" s="10"/>
    </row>
    <row r="12492" spans="1:1" ht="27.75" customHeight="1" x14ac:dyDescent="0.2">
      <c r="A12492" s="10"/>
    </row>
    <row r="12493" spans="1:1" ht="27.75" customHeight="1" x14ac:dyDescent="0.2">
      <c r="A12493" s="10"/>
    </row>
    <row r="12494" spans="1:1" ht="27.75" customHeight="1" x14ac:dyDescent="0.2">
      <c r="A12494" s="10"/>
    </row>
    <row r="12495" spans="1:1" ht="27.75" customHeight="1" x14ac:dyDescent="0.2">
      <c r="A12495" s="10"/>
    </row>
    <row r="12496" spans="1:1" ht="27.75" customHeight="1" x14ac:dyDescent="0.2">
      <c r="A12496" s="10"/>
    </row>
    <row r="12497" spans="1:1" ht="27.75" customHeight="1" x14ac:dyDescent="0.2">
      <c r="A12497" s="10"/>
    </row>
    <row r="12498" spans="1:1" ht="27.75" customHeight="1" x14ac:dyDescent="0.2">
      <c r="A12498" s="10"/>
    </row>
    <row r="12499" spans="1:1" ht="27.75" customHeight="1" x14ac:dyDescent="0.2">
      <c r="A12499" s="10"/>
    </row>
    <row r="12500" spans="1:1" ht="27.75" customHeight="1" x14ac:dyDescent="0.2">
      <c r="A12500" s="10"/>
    </row>
    <row r="12501" spans="1:1" ht="27.75" customHeight="1" x14ac:dyDescent="0.2">
      <c r="A12501" s="10"/>
    </row>
    <row r="12502" spans="1:1" ht="27.75" customHeight="1" x14ac:dyDescent="0.2">
      <c r="A12502" s="10"/>
    </row>
    <row r="12503" spans="1:1" ht="27.75" customHeight="1" x14ac:dyDescent="0.2">
      <c r="A12503" s="10"/>
    </row>
    <row r="12504" spans="1:1" ht="27.75" customHeight="1" x14ac:dyDescent="0.2">
      <c r="A12504" s="10"/>
    </row>
    <row r="12505" spans="1:1" ht="27.75" customHeight="1" x14ac:dyDescent="0.2">
      <c r="A12505" s="10"/>
    </row>
    <row r="12506" spans="1:1" ht="27.75" customHeight="1" x14ac:dyDescent="0.2">
      <c r="A12506" s="10"/>
    </row>
    <row r="12507" spans="1:1" ht="27.75" customHeight="1" x14ac:dyDescent="0.2">
      <c r="A12507" s="10"/>
    </row>
    <row r="12508" spans="1:1" ht="27.75" customHeight="1" x14ac:dyDescent="0.2">
      <c r="A12508" s="10"/>
    </row>
    <row r="12509" spans="1:1" ht="27.75" customHeight="1" x14ac:dyDescent="0.2">
      <c r="A12509" s="10"/>
    </row>
    <row r="12510" spans="1:1" ht="27.75" customHeight="1" x14ac:dyDescent="0.2">
      <c r="A12510" s="10"/>
    </row>
    <row r="12511" spans="1:1" ht="27.75" customHeight="1" x14ac:dyDescent="0.2">
      <c r="A12511" s="10"/>
    </row>
    <row r="12512" spans="1:1" ht="27.75" customHeight="1" x14ac:dyDescent="0.2">
      <c r="A12512" s="10"/>
    </row>
    <row r="12513" spans="1:1" ht="27.75" customHeight="1" x14ac:dyDescent="0.2">
      <c r="A12513" s="10"/>
    </row>
    <row r="12514" spans="1:1" ht="27.75" customHeight="1" x14ac:dyDescent="0.2">
      <c r="A12514" s="10"/>
    </row>
    <row r="12515" spans="1:1" ht="27.75" customHeight="1" x14ac:dyDescent="0.2">
      <c r="A12515" s="10"/>
    </row>
    <row r="12516" spans="1:1" ht="27.75" customHeight="1" x14ac:dyDescent="0.2">
      <c r="A12516" s="10"/>
    </row>
    <row r="12517" spans="1:1" ht="27.75" customHeight="1" x14ac:dyDescent="0.2">
      <c r="A12517" s="10"/>
    </row>
    <row r="12518" spans="1:1" ht="27.75" customHeight="1" x14ac:dyDescent="0.2">
      <c r="A12518" s="10"/>
    </row>
    <row r="12519" spans="1:1" ht="27.75" customHeight="1" x14ac:dyDescent="0.2">
      <c r="A12519" s="10"/>
    </row>
    <row r="12520" spans="1:1" ht="27.75" customHeight="1" x14ac:dyDescent="0.2">
      <c r="A12520" s="10"/>
    </row>
    <row r="12521" spans="1:1" ht="27.75" customHeight="1" x14ac:dyDescent="0.2">
      <c r="A12521" s="10"/>
    </row>
    <row r="12522" spans="1:1" ht="27.75" customHeight="1" x14ac:dyDescent="0.2">
      <c r="A12522" s="10"/>
    </row>
    <row r="12523" spans="1:1" ht="27.75" customHeight="1" x14ac:dyDescent="0.2">
      <c r="A12523" s="10"/>
    </row>
    <row r="12524" spans="1:1" ht="27.75" customHeight="1" x14ac:dyDescent="0.2">
      <c r="A12524" s="10"/>
    </row>
    <row r="12525" spans="1:1" ht="27.75" customHeight="1" x14ac:dyDescent="0.2">
      <c r="A12525" s="10"/>
    </row>
    <row r="12526" spans="1:1" ht="27.75" customHeight="1" x14ac:dyDescent="0.2">
      <c r="A12526" s="10"/>
    </row>
    <row r="12527" spans="1:1" ht="27.75" customHeight="1" x14ac:dyDescent="0.2">
      <c r="A12527" s="10"/>
    </row>
    <row r="12528" spans="1:1" ht="27.75" customHeight="1" x14ac:dyDescent="0.2">
      <c r="A12528" s="10"/>
    </row>
    <row r="12529" spans="1:1" ht="27.75" customHeight="1" x14ac:dyDescent="0.2">
      <c r="A12529" s="10"/>
    </row>
    <row r="12530" spans="1:1" ht="27.75" customHeight="1" x14ac:dyDescent="0.2">
      <c r="A12530" s="10"/>
    </row>
    <row r="12531" spans="1:1" ht="27.75" customHeight="1" x14ac:dyDescent="0.2">
      <c r="A12531" s="10"/>
    </row>
    <row r="12532" spans="1:1" ht="27.75" customHeight="1" x14ac:dyDescent="0.2">
      <c r="A12532" s="10"/>
    </row>
    <row r="12533" spans="1:1" ht="27.75" customHeight="1" x14ac:dyDescent="0.2">
      <c r="A12533" s="10"/>
    </row>
    <row r="12534" spans="1:1" ht="27.75" customHeight="1" x14ac:dyDescent="0.2">
      <c r="A12534" s="10"/>
    </row>
    <row r="12535" spans="1:1" ht="27.75" customHeight="1" x14ac:dyDescent="0.2">
      <c r="A12535" s="10"/>
    </row>
    <row r="12536" spans="1:1" ht="27.75" customHeight="1" x14ac:dyDescent="0.2">
      <c r="A12536" s="10"/>
    </row>
    <row r="12537" spans="1:1" ht="27.75" customHeight="1" x14ac:dyDescent="0.2">
      <c r="A12537" s="10"/>
    </row>
    <row r="12538" spans="1:1" ht="27.75" customHeight="1" x14ac:dyDescent="0.2">
      <c r="A12538" s="10"/>
    </row>
    <row r="12539" spans="1:1" ht="27.75" customHeight="1" x14ac:dyDescent="0.2">
      <c r="A12539" s="10"/>
    </row>
    <row r="12540" spans="1:1" ht="27.75" customHeight="1" x14ac:dyDescent="0.2">
      <c r="A12540" s="10"/>
    </row>
    <row r="12541" spans="1:1" ht="27.75" customHeight="1" x14ac:dyDescent="0.2">
      <c r="A12541" s="10"/>
    </row>
    <row r="12542" spans="1:1" ht="27.75" customHeight="1" x14ac:dyDescent="0.2">
      <c r="A12542" s="10"/>
    </row>
    <row r="12543" spans="1:1" ht="27.75" customHeight="1" x14ac:dyDescent="0.2">
      <c r="A12543" s="10"/>
    </row>
    <row r="12544" spans="1:1" ht="27.75" customHeight="1" x14ac:dyDescent="0.2">
      <c r="A12544" s="10"/>
    </row>
    <row r="12545" spans="1:1" ht="27.75" customHeight="1" x14ac:dyDescent="0.2">
      <c r="A12545" s="10"/>
    </row>
    <row r="12546" spans="1:1" ht="27.75" customHeight="1" x14ac:dyDescent="0.2">
      <c r="A12546" s="10"/>
    </row>
    <row r="12547" spans="1:1" ht="27.75" customHeight="1" x14ac:dyDescent="0.2">
      <c r="A12547" s="10"/>
    </row>
    <row r="12548" spans="1:1" ht="27.75" customHeight="1" x14ac:dyDescent="0.2">
      <c r="A12548" s="10"/>
    </row>
    <row r="12549" spans="1:1" ht="27.75" customHeight="1" x14ac:dyDescent="0.2">
      <c r="A12549" s="10"/>
    </row>
    <row r="12550" spans="1:1" ht="27.75" customHeight="1" x14ac:dyDescent="0.2">
      <c r="A12550" s="10"/>
    </row>
    <row r="12551" spans="1:1" ht="27.75" customHeight="1" x14ac:dyDescent="0.2">
      <c r="A12551" s="10"/>
    </row>
    <row r="12552" spans="1:1" ht="27.75" customHeight="1" x14ac:dyDescent="0.2">
      <c r="A12552" s="10"/>
    </row>
    <row r="12553" spans="1:1" ht="27.75" customHeight="1" x14ac:dyDescent="0.2">
      <c r="A12553" s="10"/>
    </row>
    <row r="12554" spans="1:1" ht="27.75" customHeight="1" x14ac:dyDescent="0.2">
      <c r="A12554" s="10"/>
    </row>
    <row r="12555" spans="1:1" ht="27.75" customHeight="1" x14ac:dyDescent="0.2">
      <c r="A12555" s="10"/>
    </row>
    <row r="12556" spans="1:1" ht="27.75" customHeight="1" x14ac:dyDescent="0.2">
      <c r="A12556" s="10"/>
    </row>
    <row r="12557" spans="1:1" ht="27.75" customHeight="1" x14ac:dyDescent="0.2">
      <c r="A12557" s="10"/>
    </row>
    <row r="12558" spans="1:1" ht="27.75" customHeight="1" x14ac:dyDescent="0.2">
      <c r="A12558" s="10"/>
    </row>
    <row r="12559" spans="1:1" ht="27.75" customHeight="1" x14ac:dyDescent="0.2">
      <c r="A12559" s="10"/>
    </row>
    <row r="12560" spans="1:1" ht="27.75" customHeight="1" x14ac:dyDescent="0.2">
      <c r="A12560" s="10"/>
    </row>
    <row r="12561" spans="1:1" ht="27.75" customHeight="1" x14ac:dyDescent="0.2">
      <c r="A12561" s="10"/>
    </row>
    <row r="12562" spans="1:1" ht="27.75" customHeight="1" x14ac:dyDescent="0.2">
      <c r="A12562" s="10"/>
    </row>
    <row r="12563" spans="1:1" ht="27.75" customHeight="1" x14ac:dyDescent="0.2">
      <c r="A12563" s="10"/>
    </row>
    <row r="12564" spans="1:1" ht="27.75" customHeight="1" x14ac:dyDescent="0.2">
      <c r="A12564" s="10"/>
    </row>
    <row r="12565" spans="1:1" ht="27.75" customHeight="1" x14ac:dyDescent="0.2">
      <c r="A12565" s="10"/>
    </row>
    <row r="12566" spans="1:1" ht="27.75" customHeight="1" x14ac:dyDescent="0.2">
      <c r="A12566" s="10"/>
    </row>
    <row r="12567" spans="1:1" ht="27.75" customHeight="1" x14ac:dyDescent="0.2">
      <c r="A12567" s="10"/>
    </row>
    <row r="12568" spans="1:1" ht="27.75" customHeight="1" x14ac:dyDescent="0.2">
      <c r="A12568" s="10"/>
    </row>
    <row r="12569" spans="1:1" ht="27.75" customHeight="1" x14ac:dyDescent="0.2">
      <c r="A12569" s="10"/>
    </row>
    <row r="12570" spans="1:1" ht="27.75" customHeight="1" x14ac:dyDescent="0.2">
      <c r="A12570" s="10"/>
    </row>
    <row r="12571" spans="1:1" ht="27.75" customHeight="1" x14ac:dyDescent="0.2">
      <c r="A12571" s="10"/>
    </row>
    <row r="12572" spans="1:1" ht="27.75" customHeight="1" x14ac:dyDescent="0.2">
      <c r="A12572" s="10"/>
    </row>
    <row r="12573" spans="1:1" ht="27.75" customHeight="1" x14ac:dyDescent="0.2">
      <c r="A12573" s="10"/>
    </row>
    <row r="12574" spans="1:1" ht="27.75" customHeight="1" x14ac:dyDescent="0.2">
      <c r="A12574" s="10"/>
    </row>
    <row r="12575" spans="1:1" ht="27.75" customHeight="1" x14ac:dyDescent="0.2">
      <c r="A12575" s="10"/>
    </row>
    <row r="12576" spans="1:1" ht="27.75" customHeight="1" x14ac:dyDescent="0.2">
      <c r="A12576" s="10"/>
    </row>
    <row r="12577" spans="1:1" ht="27.75" customHeight="1" x14ac:dyDescent="0.2">
      <c r="A12577" s="10"/>
    </row>
    <row r="12578" spans="1:1" ht="27.75" customHeight="1" x14ac:dyDescent="0.2">
      <c r="A12578" s="10"/>
    </row>
    <row r="12579" spans="1:1" ht="27.75" customHeight="1" x14ac:dyDescent="0.2">
      <c r="A12579" s="10"/>
    </row>
    <row r="12580" spans="1:1" ht="27.75" customHeight="1" x14ac:dyDescent="0.2">
      <c r="A12580" s="10"/>
    </row>
    <row r="12581" spans="1:1" ht="27.75" customHeight="1" x14ac:dyDescent="0.2">
      <c r="A12581" s="10"/>
    </row>
    <row r="12582" spans="1:1" ht="27.75" customHeight="1" x14ac:dyDescent="0.2">
      <c r="A12582" s="10"/>
    </row>
    <row r="12583" spans="1:1" ht="27.75" customHeight="1" x14ac:dyDescent="0.2">
      <c r="A12583" s="10"/>
    </row>
    <row r="12584" spans="1:1" ht="27.75" customHeight="1" x14ac:dyDescent="0.2">
      <c r="A12584" s="10"/>
    </row>
    <row r="12585" spans="1:1" ht="27.75" customHeight="1" x14ac:dyDescent="0.2">
      <c r="A12585" s="10"/>
    </row>
    <row r="12586" spans="1:1" ht="27.75" customHeight="1" x14ac:dyDescent="0.2">
      <c r="A12586" s="10"/>
    </row>
    <row r="12587" spans="1:1" ht="27.75" customHeight="1" x14ac:dyDescent="0.2">
      <c r="A12587" s="10"/>
    </row>
    <row r="12588" spans="1:1" ht="27.75" customHeight="1" x14ac:dyDescent="0.2">
      <c r="A12588" s="10"/>
    </row>
    <row r="12589" spans="1:1" ht="27.75" customHeight="1" x14ac:dyDescent="0.2">
      <c r="A12589" s="10"/>
    </row>
    <row r="12590" spans="1:1" ht="27.75" customHeight="1" x14ac:dyDescent="0.2">
      <c r="A12590" s="10"/>
    </row>
    <row r="12591" spans="1:1" ht="27.75" customHeight="1" x14ac:dyDescent="0.2">
      <c r="A12591" s="10"/>
    </row>
    <row r="12592" spans="1:1" ht="27.75" customHeight="1" x14ac:dyDescent="0.2">
      <c r="A12592" s="10"/>
    </row>
    <row r="12593" spans="1:1" ht="27.75" customHeight="1" x14ac:dyDescent="0.2">
      <c r="A12593" s="10"/>
    </row>
    <row r="12594" spans="1:1" ht="27.75" customHeight="1" x14ac:dyDescent="0.2">
      <c r="A12594" s="10"/>
    </row>
    <row r="12595" spans="1:1" ht="27.75" customHeight="1" x14ac:dyDescent="0.2">
      <c r="A12595" s="10"/>
    </row>
    <row r="12596" spans="1:1" ht="27.75" customHeight="1" x14ac:dyDescent="0.2">
      <c r="A12596" s="10"/>
    </row>
    <row r="12597" spans="1:1" ht="27.75" customHeight="1" x14ac:dyDescent="0.2">
      <c r="A12597" s="10"/>
    </row>
    <row r="12598" spans="1:1" ht="27.75" customHeight="1" x14ac:dyDescent="0.2">
      <c r="A12598" s="10"/>
    </row>
    <row r="12599" spans="1:1" ht="27.75" customHeight="1" x14ac:dyDescent="0.2">
      <c r="A12599" s="10"/>
    </row>
    <row r="12600" spans="1:1" ht="27.75" customHeight="1" x14ac:dyDescent="0.2">
      <c r="A12600" s="10"/>
    </row>
    <row r="12601" spans="1:1" ht="27.75" customHeight="1" x14ac:dyDescent="0.2">
      <c r="A12601" s="10"/>
    </row>
    <row r="12602" spans="1:1" ht="27.75" customHeight="1" x14ac:dyDescent="0.2">
      <c r="A12602" s="10"/>
    </row>
    <row r="12603" spans="1:1" ht="27.75" customHeight="1" x14ac:dyDescent="0.2">
      <c r="A12603" s="10"/>
    </row>
    <row r="12604" spans="1:1" ht="27.75" customHeight="1" x14ac:dyDescent="0.2">
      <c r="A12604" s="10"/>
    </row>
    <row r="12605" spans="1:1" ht="27.75" customHeight="1" x14ac:dyDescent="0.2">
      <c r="A12605" s="10"/>
    </row>
    <row r="12606" spans="1:1" ht="27.75" customHeight="1" x14ac:dyDescent="0.2">
      <c r="A12606" s="10"/>
    </row>
    <row r="12607" spans="1:1" ht="27.75" customHeight="1" x14ac:dyDescent="0.2">
      <c r="A12607" s="10"/>
    </row>
    <row r="12608" spans="1:1" ht="27.75" customHeight="1" x14ac:dyDescent="0.2">
      <c r="A12608" s="10"/>
    </row>
    <row r="12609" spans="1:1" ht="27.75" customHeight="1" x14ac:dyDescent="0.2">
      <c r="A12609" s="10"/>
    </row>
    <row r="12610" spans="1:1" ht="27.75" customHeight="1" x14ac:dyDescent="0.2">
      <c r="A12610" s="10"/>
    </row>
    <row r="12611" spans="1:1" ht="27.75" customHeight="1" x14ac:dyDescent="0.2">
      <c r="A12611" s="10"/>
    </row>
    <row r="12612" spans="1:1" ht="27.75" customHeight="1" x14ac:dyDescent="0.2">
      <c r="A12612" s="10"/>
    </row>
    <row r="12613" spans="1:1" ht="27.75" customHeight="1" x14ac:dyDescent="0.2">
      <c r="A12613" s="10"/>
    </row>
    <row r="12614" spans="1:1" ht="27.75" customHeight="1" x14ac:dyDescent="0.2">
      <c r="A12614" s="10"/>
    </row>
    <row r="12615" spans="1:1" ht="27.75" customHeight="1" x14ac:dyDescent="0.2">
      <c r="A12615" s="10"/>
    </row>
    <row r="12616" spans="1:1" ht="27.75" customHeight="1" x14ac:dyDescent="0.2">
      <c r="A12616" s="10"/>
    </row>
    <row r="12617" spans="1:1" ht="27.75" customHeight="1" x14ac:dyDescent="0.2">
      <c r="A12617" s="10"/>
    </row>
    <row r="12618" spans="1:1" ht="27.75" customHeight="1" x14ac:dyDescent="0.2">
      <c r="A12618" s="10"/>
    </row>
    <row r="12619" spans="1:1" ht="27.75" customHeight="1" x14ac:dyDescent="0.2">
      <c r="A12619" s="10"/>
    </row>
    <row r="12620" spans="1:1" ht="27.75" customHeight="1" x14ac:dyDescent="0.2">
      <c r="A12620" s="10"/>
    </row>
    <row r="12621" spans="1:1" ht="27.75" customHeight="1" x14ac:dyDescent="0.2">
      <c r="A12621" s="10"/>
    </row>
    <row r="12622" spans="1:1" ht="27.75" customHeight="1" x14ac:dyDescent="0.2">
      <c r="A12622" s="10"/>
    </row>
    <row r="12623" spans="1:1" ht="27.75" customHeight="1" x14ac:dyDescent="0.2">
      <c r="A12623" s="10"/>
    </row>
    <row r="12624" spans="1:1" ht="27.75" customHeight="1" x14ac:dyDescent="0.2">
      <c r="A12624" s="10"/>
    </row>
    <row r="12625" spans="1:1" ht="27.75" customHeight="1" x14ac:dyDescent="0.2">
      <c r="A12625" s="10"/>
    </row>
    <row r="12626" spans="1:1" ht="27.75" customHeight="1" x14ac:dyDescent="0.2">
      <c r="A12626" s="10"/>
    </row>
    <row r="12627" spans="1:1" ht="27.75" customHeight="1" x14ac:dyDescent="0.2">
      <c r="A12627" s="10"/>
    </row>
    <row r="12628" spans="1:1" ht="27.75" customHeight="1" x14ac:dyDescent="0.2">
      <c r="A12628" s="10"/>
    </row>
    <row r="12629" spans="1:1" ht="27.75" customHeight="1" x14ac:dyDescent="0.2">
      <c r="A12629" s="10"/>
    </row>
    <row r="12630" spans="1:1" ht="27.75" customHeight="1" x14ac:dyDescent="0.2">
      <c r="A12630" s="10"/>
    </row>
    <row r="12631" spans="1:1" ht="27.75" customHeight="1" x14ac:dyDescent="0.2">
      <c r="A12631" s="10"/>
    </row>
    <row r="12632" spans="1:1" ht="27.75" customHeight="1" x14ac:dyDescent="0.2">
      <c r="A12632" s="10"/>
    </row>
    <row r="12633" spans="1:1" ht="27.75" customHeight="1" x14ac:dyDescent="0.2">
      <c r="A12633" s="10"/>
    </row>
    <row r="12634" spans="1:1" ht="27.75" customHeight="1" x14ac:dyDescent="0.2">
      <c r="A12634" s="10"/>
    </row>
    <row r="12635" spans="1:1" ht="27.75" customHeight="1" x14ac:dyDescent="0.2">
      <c r="A12635" s="10"/>
    </row>
    <row r="12636" spans="1:1" ht="27.75" customHeight="1" x14ac:dyDescent="0.2">
      <c r="A12636" s="10"/>
    </row>
    <row r="12637" spans="1:1" ht="27.75" customHeight="1" x14ac:dyDescent="0.2">
      <c r="A12637" s="10"/>
    </row>
    <row r="12638" spans="1:1" ht="27.75" customHeight="1" x14ac:dyDescent="0.2">
      <c r="A12638" s="10"/>
    </row>
    <row r="12639" spans="1:1" ht="27.75" customHeight="1" x14ac:dyDescent="0.2">
      <c r="A12639" s="10"/>
    </row>
    <row r="12640" spans="1:1" ht="27.75" customHeight="1" x14ac:dyDescent="0.2">
      <c r="A12640" s="10"/>
    </row>
    <row r="12641" spans="1:1" ht="27.75" customHeight="1" x14ac:dyDescent="0.2">
      <c r="A12641" s="10"/>
    </row>
    <row r="12642" spans="1:1" ht="27.75" customHeight="1" x14ac:dyDescent="0.2">
      <c r="A12642" s="10"/>
    </row>
    <row r="12643" spans="1:1" ht="27.75" customHeight="1" x14ac:dyDescent="0.2">
      <c r="A12643" s="10"/>
    </row>
    <row r="12644" spans="1:1" ht="27.75" customHeight="1" x14ac:dyDescent="0.2">
      <c r="A12644" s="10"/>
    </row>
    <row r="12645" spans="1:1" ht="27.75" customHeight="1" x14ac:dyDescent="0.2">
      <c r="A12645" s="10"/>
    </row>
    <row r="12646" spans="1:1" ht="27.75" customHeight="1" x14ac:dyDescent="0.2">
      <c r="A12646" s="10"/>
    </row>
    <row r="12647" spans="1:1" ht="27.75" customHeight="1" x14ac:dyDescent="0.2">
      <c r="A12647" s="10"/>
    </row>
    <row r="12648" spans="1:1" ht="27.75" customHeight="1" x14ac:dyDescent="0.2">
      <c r="A12648" s="10"/>
    </row>
    <row r="12649" spans="1:1" ht="27.75" customHeight="1" x14ac:dyDescent="0.2">
      <c r="A12649" s="10"/>
    </row>
    <row r="12650" spans="1:1" ht="27.75" customHeight="1" x14ac:dyDescent="0.2">
      <c r="A12650" s="10"/>
    </row>
    <row r="12651" spans="1:1" ht="27.75" customHeight="1" x14ac:dyDescent="0.2">
      <c r="A12651" s="10"/>
    </row>
    <row r="12652" spans="1:1" ht="27.75" customHeight="1" x14ac:dyDescent="0.2">
      <c r="A12652" s="10"/>
    </row>
    <row r="12653" spans="1:1" ht="27.75" customHeight="1" x14ac:dyDescent="0.2">
      <c r="A12653" s="10"/>
    </row>
    <row r="12654" spans="1:1" ht="27.75" customHeight="1" x14ac:dyDescent="0.2">
      <c r="A12654" s="10"/>
    </row>
    <row r="12655" spans="1:1" ht="27.75" customHeight="1" x14ac:dyDescent="0.2">
      <c r="A12655" s="10"/>
    </row>
    <row r="12656" spans="1:1" ht="27.75" customHeight="1" x14ac:dyDescent="0.2">
      <c r="A12656" s="10"/>
    </row>
    <row r="12657" spans="1:1" ht="27.75" customHeight="1" x14ac:dyDescent="0.2">
      <c r="A12657" s="10"/>
    </row>
    <row r="12658" spans="1:1" ht="27.75" customHeight="1" x14ac:dyDescent="0.2">
      <c r="A12658" s="10"/>
    </row>
    <row r="12659" spans="1:1" ht="27.75" customHeight="1" x14ac:dyDescent="0.2">
      <c r="A12659" s="10"/>
    </row>
    <row r="12660" spans="1:1" ht="27.75" customHeight="1" x14ac:dyDescent="0.2">
      <c r="A12660" s="10"/>
    </row>
    <row r="12661" spans="1:1" ht="27.75" customHeight="1" x14ac:dyDescent="0.2">
      <c r="A12661" s="10"/>
    </row>
    <row r="12662" spans="1:1" ht="27.75" customHeight="1" x14ac:dyDescent="0.2">
      <c r="A12662" s="10"/>
    </row>
    <row r="12663" spans="1:1" ht="27.75" customHeight="1" x14ac:dyDescent="0.2">
      <c r="A12663" s="10"/>
    </row>
    <row r="12664" spans="1:1" ht="27.75" customHeight="1" x14ac:dyDescent="0.2">
      <c r="A12664" s="10"/>
    </row>
    <row r="12665" spans="1:1" ht="27.75" customHeight="1" x14ac:dyDescent="0.2">
      <c r="A12665" s="10"/>
    </row>
    <row r="12666" spans="1:1" ht="27.75" customHeight="1" x14ac:dyDescent="0.2">
      <c r="A12666" s="10"/>
    </row>
    <row r="12667" spans="1:1" ht="27.75" customHeight="1" x14ac:dyDescent="0.2">
      <c r="A12667" s="10"/>
    </row>
    <row r="12668" spans="1:1" ht="27.75" customHeight="1" x14ac:dyDescent="0.2">
      <c r="A12668" s="10"/>
    </row>
    <row r="12669" spans="1:1" ht="27.75" customHeight="1" x14ac:dyDescent="0.2">
      <c r="A12669" s="10"/>
    </row>
    <row r="12670" spans="1:1" ht="27.75" customHeight="1" x14ac:dyDescent="0.2">
      <c r="A12670" s="10"/>
    </row>
    <row r="12671" spans="1:1" ht="27.75" customHeight="1" x14ac:dyDescent="0.2">
      <c r="A12671" s="10"/>
    </row>
    <row r="12672" spans="1:1" ht="27.75" customHeight="1" x14ac:dyDescent="0.2">
      <c r="A12672" s="10"/>
    </row>
    <row r="12673" spans="1:1" ht="27.75" customHeight="1" x14ac:dyDescent="0.2">
      <c r="A12673" s="10"/>
    </row>
    <row r="12674" spans="1:1" ht="27.75" customHeight="1" x14ac:dyDescent="0.2">
      <c r="A12674" s="10"/>
    </row>
    <row r="12675" spans="1:1" ht="27.75" customHeight="1" x14ac:dyDescent="0.2">
      <c r="A12675" s="10"/>
    </row>
    <row r="12676" spans="1:1" ht="27.75" customHeight="1" x14ac:dyDescent="0.2">
      <c r="A12676" s="10"/>
    </row>
    <row r="12677" spans="1:1" ht="27.75" customHeight="1" x14ac:dyDescent="0.2">
      <c r="A12677" s="10"/>
    </row>
    <row r="12678" spans="1:1" ht="27.75" customHeight="1" x14ac:dyDescent="0.2">
      <c r="A12678" s="10"/>
    </row>
    <row r="12679" spans="1:1" ht="27.75" customHeight="1" x14ac:dyDescent="0.2">
      <c r="A12679" s="10"/>
    </row>
    <row r="12680" spans="1:1" ht="27.75" customHeight="1" x14ac:dyDescent="0.2">
      <c r="A12680" s="10"/>
    </row>
    <row r="12681" spans="1:1" ht="27.75" customHeight="1" x14ac:dyDescent="0.2">
      <c r="A12681" s="10"/>
    </row>
    <row r="12682" spans="1:1" ht="27.75" customHeight="1" x14ac:dyDescent="0.2">
      <c r="A12682" s="10"/>
    </row>
    <row r="12683" spans="1:1" ht="27.75" customHeight="1" x14ac:dyDescent="0.2">
      <c r="A12683" s="10"/>
    </row>
    <row r="12684" spans="1:1" ht="27.75" customHeight="1" x14ac:dyDescent="0.2">
      <c r="A12684" s="10"/>
    </row>
    <row r="12685" spans="1:1" ht="27.75" customHeight="1" x14ac:dyDescent="0.2">
      <c r="A12685" s="10"/>
    </row>
    <row r="12686" spans="1:1" ht="27.75" customHeight="1" x14ac:dyDescent="0.2">
      <c r="A12686" s="10"/>
    </row>
    <row r="12687" spans="1:1" ht="27.75" customHeight="1" x14ac:dyDescent="0.2">
      <c r="A12687" s="10"/>
    </row>
    <row r="12688" spans="1:1" ht="27.75" customHeight="1" x14ac:dyDescent="0.2">
      <c r="A12688" s="10"/>
    </row>
    <row r="12689" spans="1:1" ht="27.75" customHeight="1" x14ac:dyDescent="0.2">
      <c r="A12689" s="10"/>
    </row>
    <row r="12690" spans="1:1" ht="27.75" customHeight="1" x14ac:dyDescent="0.2">
      <c r="A12690" s="10"/>
    </row>
    <row r="12691" spans="1:1" ht="27.75" customHeight="1" x14ac:dyDescent="0.2">
      <c r="A12691" s="10"/>
    </row>
    <row r="12692" spans="1:1" ht="27.75" customHeight="1" x14ac:dyDescent="0.2">
      <c r="A12692" s="10"/>
    </row>
    <row r="12693" spans="1:1" ht="27.75" customHeight="1" x14ac:dyDescent="0.2">
      <c r="A12693" s="10"/>
    </row>
    <row r="12694" spans="1:1" ht="27.75" customHeight="1" x14ac:dyDescent="0.2">
      <c r="A12694" s="10"/>
    </row>
    <row r="12695" spans="1:1" ht="27.75" customHeight="1" x14ac:dyDescent="0.2">
      <c r="A12695" s="10"/>
    </row>
    <row r="12696" spans="1:1" ht="27.75" customHeight="1" x14ac:dyDescent="0.2">
      <c r="A12696" s="10"/>
    </row>
    <row r="12697" spans="1:1" ht="27.75" customHeight="1" x14ac:dyDescent="0.2">
      <c r="A12697" s="10"/>
    </row>
    <row r="12698" spans="1:1" ht="27.75" customHeight="1" x14ac:dyDescent="0.2">
      <c r="A12698" s="10"/>
    </row>
    <row r="12699" spans="1:1" ht="27.75" customHeight="1" x14ac:dyDescent="0.2">
      <c r="A12699" s="10"/>
    </row>
    <row r="12700" spans="1:1" ht="27.75" customHeight="1" x14ac:dyDescent="0.2">
      <c r="A12700" s="10"/>
    </row>
    <row r="12701" spans="1:1" ht="27.75" customHeight="1" x14ac:dyDescent="0.2">
      <c r="A12701" s="10"/>
    </row>
    <row r="12702" spans="1:1" ht="27.75" customHeight="1" x14ac:dyDescent="0.2">
      <c r="A12702" s="10"/>
    </row>
    <row r="12703" spans="1:1" ht="27.75" customHeight="1" x14ac:dyDescent="0.2">
      <c r="A12703" s="10"/>
    </row>
    <row r="12704" spans="1:1" ht="27.75" customHeight="1" x14ac:dyDescent="0.2">
      <c r="A12704" s="10"/>
    </row>
    <row r="12705" spans="1:1" ht="27.75" customHeight="1" x14ac:dyDescent="0.2">
      <c r="A12705" s="10"/>
    </row>
    <row r="12706" spans="1:1" ht="27.75" customHeight="1" x14ac:dyDescent="0.2">
      <c r="A12706" s="10"/>
    </row>
    <row r="12707" spans="1:1" ht="27.75" customHeight="1" x14ac:dyDescent="0.2">
      <c r="A12707" s="10"/>
    </row>
    <row r="12708" spans="1:1" ht="27.75" customHeight="1" x14ac:dyDescent="0.2">
      <c r="A12708" s="10"/>
    </row>
    <row r="12709" spans="1:1" ht="27.75" customHeight="1" x14ac:dyDescent="0.2">
      <c r="A12709" s="10"/>
    </row>
    <row r="12710" spans="1:1" ht="27.75" customHeight="1" x14ac:dyDescent="0.2">
      <c r="A12710" s="10"/>
    </row>
    <row r="12711" spans="1:1" ht="27.75" customHeight="1" x14ac:dyDescent="0.2">
      <c r="A12711" s="10"/>
    </row>
    <row r="12712" spans="1:1" ht="27.75" customHeight="1" x14ac:dyDescent="0.2">
      <c r="A12712" s="10"/>
    </row>
    <row r="12713" spans="1:1" ht="27.75" customHeight="1" x14ac:dyDescent="0.2">
      <c r="A12713" s="10"/>
    </row>
    <row r="12714" spans="1:1" ht="27.75" customHeight="1" x14ac:dyDescent="0.2">
      <c r="A12714" s="10"/>
    </row>
    <row r="12715" spans="1:1" ht="27.75" customHeight="1" x14ac:dyDescent="0.2">
      <c r="A12715" s="10"/>
    </row>
    <row r="12716" spans="1:1" ht="27.75" customHeight="1" x14ac:dyDescent="0.2">
      <c r="A12716" s="10"/>
    </row>
    <row r="12717" spans="1:1" ht="27.75" customHeight="1" x14ac:dyDescent="0.2">
      <c r="A12717" s="10"/>
    </row>
    <row r="12718" spans="1:1" ht="27.75" customHeight="1" x14ac:dyDescent="0.2">
      <c r="A12718" s="10"/>
    </row>
    <row r="12719" spans="1:1" ht="27.75" customHeight="1" x14ac:dyDescent="0.2">
      <c r="A12719" s="10"/>
    </row>
    <row r="12720" spans="1:1" ht="27.75" customHeight="1" x14ac:dyDescent="0.2">
      <c r="A12720" s="10"/>
    </row>
    <row r="12721" spans="1:1" ht="27.75" customHeight="1" x14ac:dyDescent="0.2">
      <c r="A12721" s="10"/>
    </row>
    <row r="12722" spans="1:1" ht="27.75" customHeight="1" x14ac:dyDescent="0.2">
      <c r="A12722" s="10"/>
    </row>
    <row r="12723" spans="1:1" ht="27.75" customHeight="1" x14ac:dyDescent="0.2">
      <c r="A12723" s="10"/>
    </row>
    <row r="12724" spans="1:1" ht="27.75" customHeight="1" x14ac:dyDescent="0.2">
      <c r="A12724" s="10"/>
    </row>
    <row r="12725" spans="1:1" ht="27.75" customHeight="1" x14ac:dyDescent="0.2">
      <c r="A12725" s="10"/>
    </row>
    <row r="12726" spans="1:1" ht="27.75" customHeight="1" x14ac:dyDescent="0.2">
      <c r="A12726" s="10"/>
    </row>
    <row r="12727" spans="1:1" ht="27.75" customHeight="1" x14ac:dyDescent="0.2">
      <c r="A12727" s="10"/>
    </row>
    <row r="12728" spans="1:1" ht="27.75" customHeight="1" x14ac:dyDescent="0.2">
      <c r="A12728" s="10"/>
    </row>
    <row r="12729" spans="1:1" ht="27.75" customHeight="1" x14ac:dyDescent="0.2">
      <c r="A12729" s="10"/>
    </row>
    <row r="12730" spans="1:1" ht="27.75" customHeight="1" x14ac:dyDescent="0.2">
      <c r="A12730" s="10"/>
    </row>
    <row r="12731" spans="1:1" ht="27.75" customHeight="1" x14ac:dyDescent="0.2">
      <c r="A12731" s="10"/>
    </row>
    <row r="12732" spans="1:1" ht="27.75" customHeight="1" x14ac:dyDescent="0.2">
      <c r="A12732" s="10"/>
    </row>
    <row r="12733" spans="1:1" ht="27.75" customHeight="1" x14ac:dyDescent="0.2">
      <c r="A12733" s="10"/>
    </row>
    <row r="12734" spans="1:1" ht="27.75" customHeight="1" x14ac:dyDescent="0.2">
      <c r="A12734" s="10"/>
    </row>
    <row r="12735" spans="1:1" ht="27.75" customHeight="1" x14ac:dyDescent="0.2">
      <c r="A12735" s="10"/>
    </row>
    <row r="12736" spans="1:1" ht="27.75" customHeight="1" x14ac:dyDescent="0.2">
      <c r="A12736" s="10"/>
    </row>
    <row r="12737" spans="1:1" ht="27.75" customHeight="1" x14ac:dyDescent="0.2">
      <c r="A12737" s="10"/>
    </row>
    <row r="12738" spans="1:1" ht="27.75" customHeight="1" x14ac:dyDescent="0.2">
      <c r="A12738" s="10"/>
    </row>
    <row r="12739" spans="1:1" ht="27.75" customHeight="1" x14ac:dyDescent="0.2">
      <c r="A12739" s="10"/>
    </row>
    <row r="12740" spans="1:1" ht="27.75" customHeight="1" x14ac:dyDescent="0.2">
      <c r="A12740" s="10"/>
    </row>
    <row r="12741" spans="1:1" ht="27.75" customHeight="1" x14ac:dyDescent="0.2">
      <c r="A12741" s="10"/>
    </row>
    <row r="12742" spans="1:1" ht="27.75" customHeight="1" x14ac:dyDescent="0.2">
      <c r="A12742" s="10"/>
    </row>
    <row r="12743" spans="1:1" ht="27.75" customHeight="1" x14ac:dyDescent="0.2">
      <c r="A12743" s="10"/>
    </row>
    <row r="12744" spans="1:1" ht="27.75" customHeight="1" x14ac:dyDescent="0.2">
      <c r="A12744" s="10"/>
    </row>
    <row r="12745" spans="1:1" ht="27.75" customHeight="1" x14ac:dyDescent="0.2">
      <c r="A12745" s="10"/>
    </row>
    <row r="12746" spans="1:1" ht="27.75" customHeight="1" x14ac:dyDescent="0.2">
      <c r="A12746" s="10"/>
    </row>
    <row r="12747" spans="1:1" ht="27.75" customHeight="1" x14ac:dyDescent="0.2">
      <c r="A12747" s="10"/>
    </row>
    <row r="12748" spans="1:1" ht="27.75" customHeight="1" x14ac:dyDescent="0.2">
      <c r="A12748" s="10"/>
    </row>
    <row r="12749" spans="1:1" ht="27.75" customHeight="1" x14ac:dyDescent="0.2">
      <c r="A12749" s="10"/>
    </row>
    <row r="12750" spans="1:1" ht="27.75" customHeight="1" x14ac:dyDescent="0.2">
      <c r="A12750" s="10"/>
    </row>
    <row r="12751" spans="1:1" ht="27.75" customHeight="1" x14ac:dyDescent="0.2">
      <c r="A12751" s="10"/>
    </row>
    <row r="12752" spans="1:1" ht="27.75" customHeight="1" x14ac:dyDescent="0.2">
      <c r="A12752" s="10"/>
    </row>
    <row r="12753" spans="1:1" ht="27.75" customHeight="1" x14ac:dyDescent="0.2">
      <c r="A12753" s="10"/>
    </row>
    <row r="12754" spans="1:1" ht="27.75" customHeight="1" x14ac:dyDescent="0.2">
      <c r="A12754" s="10"/>
    </row>
    <row r="12755" spans="1:1" ht="27.75" customHeight="1" x14ac:dyDescent="0.2">
      <c r="A12755" s="10"/>
    </row>
    <row r="12756" spans="1:1" ht="27.75" customHeight="1" x14ac:dyDescent="0.2">
      <c r="A12756" s="10"/>
    </row>
    <row r="12757" spans="1:1" ht="27.75" customHeight="1" x14ac:dyDescent="0.2">
      <c r="A12757" s="10"/>
    </row>
    <row r="12758" spans="1:1" ht="27.75" customHeight="1" x14ac:dyDescent="0.2">
      <c r="A12758" s="10"/>
    </row>
    <row r="12759" spans="1:1" ht="27.75" customHeight="1" x14ac:dyDescent="0.2">
      <c r="A12759" s="10"/>
    </row>
    <row r="12760" spans="1:1" ht="27.75" customHeight="1" x14ac:dyDescent="0.2">
      <c r="A12760" s="10"/>
    </row>
    <row r="12761" spans="1:1" ht="27.75" customHeight="1" x14ac:dyDescent="0.2">
      <c r="A12761" s="10"/>
    </row>
    <row r="12762" spans="1:1" ht="27.75" customHeight="1" x14ac:dyDescent="0.2">
      <c r="A12762" s="10"/>
    </row>
    <row r="12763" spans="1:1" ht="27.75" customHeight="1" x14ac:dyDescent="0.2">
      <c r="A12763" s="10"/>
    </row>
    <row r="12764" spans="1:1" ht="27.75" customHeight="1" x14ac:dyDescent="0.2">
      <c r="A12764" s="10"/>
    </row>
    <row r="12765" spans="1:1" ht="27.75" customHeight="1" x14ac:dyDescent="0.2">
      <c r="A12765" s="10"/>
    </row>
    <row r="12766" spans="1:1" ht="27.75" customHeight="1" x14ac:dyDescent="0.2">
      <c r="A12766" s="10"/>
    </row>
    <row r="12767" spans="1:1" ht="27.75" customHeight="1" x14ac:dyDescent="0.2">
      <c r="A12767" s="10"/>
    </row>
    <row r="12768" spans="1:1" ht="27.75" customHeight="1" x14ac:dyDescent="0.2">
      <c r="A12768" s="10"/>
    </row>
    <row r="12769" spans="1:1" ht="27.75" customHeight="1" x14ac:dyDescent="0.2">
      <c r="A12769" s="10"/>
    </row>
    <row r="12770" spans="1:1" ht="27.75" customHeight="1" x14ac:dyDescent="0.2">
      <c r="A12770" s="10"/>
    </row>
    <row r="12771" spans="1:1" ht="27.75" customHeight="1" x14ac:dyDescent="0.2">
      <c r="A12771" s="10"/>
    </row>
    <row r="12772" spans="1:1" ht="27.75" customHeight="1" x14ac:dyDescent="0.2">
      <c r="A12772" s="10"/>
    </row>
    <row r="12773" spans="1:1" ht="27.75" customHeight="1" x14ac:dyDescent="0.2">
      <c r="A12773" s="10"/>
    </row>
    <row r="12774" spans="1:1" ht="27.75" customHeight="1" x14ac:dyDescent="0.2">
      <c r="A12774" s="10"/>
    </row>
    <row r="12775" spans="1:1" ht="27.75" customHeight="1" x14ac:dyDescent="0.2">
      <c r="A12775" s="10"/>
    </row>
    <row r="12776" spans="1:1" ht="27.75" customHeight="1" x14ac:dyDescent="0.2">
      <c r="A12776" s="10"/>
    </row>
    <row r="12777" spans="1:1" ht="27.75" customHeight="1" x14ac:dyDescent="0.2">
      <c r="A12777" s="10"/>
    </row>
    <row r="12778" spans="1:1" ht="27.75" customHeight="1" x14ac:dyDescent="0.2">
      <c r="A12778" s="10"/>
    </row>
    <row r="12779" spans="1:1" ht="27.75" customHeight="1" x14ac:dyDescent="0.2">
      <c r="A12779" s="10"/>
    </row>
    <row r="12780" spans="1:1" ht="27.75" customHeight="1" x14ac:dyDescent="0.2">
      <c r="A12780" s="10"/>
    </row>
    <row r="12781" spans="1:1" ht="27.75" customHeight="1" x14ac:dyDescent="0.2">
      <c r="A12781" s="10"/>
    </row>
    <row r="12782" spans="1:1" ht="27.75" customHeight="1" x14ac:dyDescent="0.2">
      <c r="A12782" s="10"/>
    </row>
    <row r="12783" spans="1:1" ht="27.75" customHeight="1" x14ac:dyDescent="0.2">
      <c r="A12783" s="10"/>
    </row>
    <row r="12784" spans="1:1" ht="27.75" customHeight="1" x14ac:dyDescent="0.2">
      <c r="A12784" s="10"/>
    </row>
    <row r="12785" spans="1:1" ht="27.75" customHeight="1" x14ac:dyDescent="0.2">
      <c r="A12785" s="10"/>
    </row>
    <row r="12786" spans="1:1" ht="27.75" customHeight="1" x14ac:dyDescent="0.2">
      <c r="A12786" s="10"/>
    </row>
    <row r="12787" spans="1:1" ht="27.75" customHeight="1" x14ac:dyDescent="0.2">
      <c r="A12787" s="10"/>
    </row>
    <row r="12788" spans="1:1" ht="27.75" customHeight="1" x14ac:dyDescent="0.2">
      <c r="A12788" s="10"/>
    </row>
    <row r="12789" spans="1:1" ht="27.75" customHeight="1" x14ac:dyDescent="0.2">
      <c r="A12789" s="10"/>
    </row>
    <row r="12790" spans="1:1" ht="27.75" customHeight="1" x14ac:dyDescent="0.2">
      <c r="A12790" s="10"/>
    </row>
    <row r="12791" spans="1:1" ht="27.75" customHeight="1" x14ac:dyDescent="0.2">
      <c r="A12791" s="10"/>
    </row>
    <row r="12792" spans="1:1" ht="27.75" customHeight="1" x14ac:dyDescent="0.2">
      <c r="A12792" s="10"/>
    </row>
    <row r="12793" spans="1:1" ht="27.75" customHeight="1" x14ac:dyDescent="0.2">
      <c r="A12793" s="10"/>
    </row>
    <row r="12794" spans="1:1" ht="27.75" customHeight="1" x14ac:dyDescent="0.2">
      <c r="A12794" s="10"/>
    </row>
    <row r="12795" spans="1:1" ht="27.75" customHeight="1" x14ac:dyDescent="0.2">
      <c r="A12795" s="10"/>
    </row>
    <row r="12796" spans="1:1" ht="27.75" customHeight="1" x14ac:dyDescent="0.2">
      <c r="A12796" s="10"/>
    </row>
    <row r="12797" spans="1:1" ht="27.75" customHeight="1" x14ac:dyDescent="0.2">
      <c r="A12797" s="10"/>
    </row>
    <row r="12798" spans="1:1" ht="27.75" customHeight="1" x14ac:dyDescent="0.2">
      <c r="A12798" s="10"/>
    </row>
    <row r="12799" spans="1:1" ht="27.75" customHeight="1" x14ac:dyDescent="0.2">
      <c r="A12799" s="10"/>
    </row>
    <row r="12800" spans="1:1" ht="27.75" customHeight="1" x14ac:dyDescent="0.2">
      <c r="A12800" s="10"/>
    </row>
    <row r="12801" spans="1:1" ht="27.75" customHeight="1" x14ac:dyDescent="0.2">
      <c r="A12801" s="10"/>
    </row>
    <row r="12802" spans="1:1" ht="27.75" customHeight="1" x14ac:dyDescent="0.2">
      <c r="A12802" s="10"/>
    </row>
    <row r="12803" spans="1:1" ht="27.75" customHeight="1" x14ac:dyDescent="0.2">
      <c r="A12803" s="10"/>
    </row>
    <row r="12804" spans="1:1" ht="27.75" customHeight="1" x14ac:dyDescent="0.2">
      <c r="A12804" s="10"/>
    </row>
    <row r="12805" spans="1:1" ht="27.75" customHeight="1" x14ac:dyDescent="0.2">
      <c r="A12805" s="10"/>
    </row>
    <row r="12806" spans="1:1" ht="27.75" customHeight="1" x14ac:dyDescent="0.2">
      <c r="A12806" s="10"/>
    </row>
    <row r="12807" spans="1:1" ht="27.75" customHeight="1" x14ac:dyDescent="0.2">
      <c r="A12807" s="10"/>
    </row>
    <row r="12808" spans="1:1" ht="27.75" customHeight="1" x14ac:dyDescent="0.2">
      <c r="A12808" s="10"/>
    </row>
    <row r="12809" spans="1:1" ht="27.75" customHeight="1" x14ac:dyDescent="0.2">
      <c r="A12809" s="10"/>
    </row>
    <row r="12810" spans="1:1" ht="27.75" customHeight="1" x14ac:dyDescent="0.2">
      <c r="A12810" s="10"/>
    </row>
    <row r="12811" spans="1:1" ht="27.75" customHeight="1" x14ac:dyDescent="0.2">
      <c r="A12811" s="10"/>
    </row>
    <row r="12812" spans="1:1" ht="27.75" customHeight="1" x14ac:dyDescent="0.2">
      <c r="A12812" s="10"/>
    </row>
    <row r="12813" spans="1:1" ht="27.75" customHeight="1" x14ac:dyDescent="0.2">
      <c r="A12813" s="10"/>
    </row>
    <row r="12814" spans="1:1" ht="27.75" customHeight="1" x14ac:dyDescent="0.2">
      <c r="A12814" s="10"/>
    </row>
    <row r="12815" spans="1:1" ht="27.75" customHeight="1" x14ac:dyDescent="0.2">
      <c r="A12815" s="10"/>
    </row>
    <row r="12816" spans="1:1" ht="27.75" customHeight="1" x14ac:dyDescent="0.2">
      <c r="A12816" s="10"/>
    </row>
    <row r="12817" spans="1:1" ht="27.75" customHeight="1" x14ac:dyDescent="0.2">
      <c r="A12817" s="10"/>
    </row>
    <row r="12818" spans="1:1" ht="27.75" customHeight="1" x14ac:dyDescent="0.2">
      <c r="A12818" s="10"/>
    </row>
    <row r="12819" spans="1:1" ht="27.75" customHeight="1" x14ac:dyDescent="0.2">
      <c r="A12819" s="10"/>
    </row>
    <row r="12820" spans="1:1" ht="27.75" customHeight="1" x14ac:dyDescent="0.2">
      <c r="A12820" s="10"/>
    </row>
    <row r="12821" spans="1:1" ht="27.75" customHeight="1" x14ac:dyDescent="0.2">
      <c r="A12821" s="10"/>
    </row>
    <row r="12822" spans="1:1" ht="27.75" customHeight="1" x14ac:dyDescent="0.2">
      <c r="A12822" s="10"/>
    </row>
    <row r="12823" spans="1:1" ht="27.75" customHeight="1" x14ac:dyDescent="0.2">
      <c r="A12823" s="10"/>
    </row>
    <row r="12824" spans="1:1" ht="27.75" customHeight="1" x14ac:dyDescent="0.2">
      <c r="A12824" s="10"/>
    </row>
    <row r="12825" spans="1:1" ht="27.75" customHeight="1" x14ac:dyDescent="0.2">
      <c r="A12825" s="10"/>
    </row>
    <row r="12826" spans="1:1" ht="27.75" customHeight="1" x14ac:dyDescent="0.2">
      <c r="A12826" s="10"/>
    </row>
    <row r="12827" spans="1:1" ht="27.75" customHeight="1" x14ac:dyDescent="0.2">
      <c r="A12827" s="10"/>
    </row>
    <row r="12828" spans="1:1" ht="27.75" customHeight="1" x14ac:dyDescent="0.2">
      <c r="A12828" s="10"/>
    </row>
    <row r="12829" spans="1:1" ht="27.75" customHeight="1" x14ac:dyDescent="0.2">
      <c r="A12829" s="10"/>
    </row>
    <row r="12830" spans="1:1" ht="27.75" customHeight="1" x14ac:dyDescent="0.2">
      <c r="A12830" s="10"/>
    </row>
    <row r="12831" spans="1:1" ht="27.75" customHeight="1" x14ac:dyDescent="0.2">
      <c r="A12831" s="10"/>
    </row>
    <row r="12832" spans="1:1" ht="27.75" customHeight="1" x14ac:dyDescent="0.2">
      <c r="A12832" s="10"/>
    </row>
    <row r="12833" spans="1:1" ht="27.75" customHeight="1" x14ac:dyDescent="0.2">
      <c r="A12833" s="10"/>
    </row>
    <row r="12834" spans="1:1" ht="27.75" customHeight="1" x14ac:dyDescent="0.2">
      <c r="A12834" s="10"/>
    </row>
    <row r="12835" spans="1:1" ht="27.75" customHeight="1" x14ac:dyDescent="0.2">
      <c r="A12835" s="10"/>
    </row>
    <row r="12836" spans="1:1" ht="27.75" customHeight="1" x14ac:dyDescent="0.2">
      <c r="A12836" s="10"/>
    </row>
    <row r="12837" spans="1:1" ht="27.75" customHeight="1" x14ac:dyDescent="0.2">
      <c r="A12837" s="10"/>
    </row>
    <row r="12838" spans="1:1" ht="27.75" customHeight="1" x14ac:dyDescent="0.2">
      <c r="A12838" s="10"/>
    </row>
    <row r="12839" spans="1:1" ht="27.75" customHeight="1" x14ac:dyDescent="0.2">
      <c r="A12839" s="10"/>
    </row>
    <row r="12840" spans="1:1" ht="27.75" customHeight="1" x14ac:dyDescent="0.2">
      <c r="A12840" s="10"/>
    </row>
    <row r="12841" spans="1:1" ht="27.75" customHeight="1" x14ac:dyDescent="0.2">
      <c r="A12841" s="10"/>
    </row>
    <row r="12842" spans="1:1" ht="27.75" customHeight="1" x14ac:dyDescent="0.2">
      <c r="A12842" s="10"/>
    </row>
    <row r="12843" spans="1:1" ht="27.75" customHeight="1" x14ac:dyDescent="0.2">
      <c r="A12843" s="10"/>
    </row>
    <row r="12844" spans="1:1" ht="27.75" customHeight="1" x14ac:dyDescent="0.2">
      <c r="A12844" s="10"/>
    </row>
    <row r="12845" spans="1:1" ht="27.75" customHeight="1" x14ac:dyDescent="0.2">
      <c r="A12845" s="10"/>
    </row>
    <row r="12846" spans="1:1" ht="27.75" customHeight="1" x14ac:dyDescent="0.2">
      <c r="A12846" s="10"/>
    </row>
    <row r="12847" spans="1:1" ht="27.75" customHeight="1" x14ac:dyDescent="0.2">
      <c r="A12847" s="10"/>
    </row>
    <row r="12848" spans="1:1" ht="27.75" customHeight="1" x14ac:dyDescent="0.2">
      <c r="A12848" s="10"/>
    </row>
    <row r="12849" spans="1:1" ht="27.75" customHeight="1" x14ac:dyDescent="0.2">
      <c r="A12849" s="10"/>
    </row>
    <row r="12850" spans="1:1" ht="27.75" customHeight="1" x14ac:dyDescent="0.2">
      <c r="A12850" s="10"/>
    </row>
    <row r="12851" spans="1:1" ht="27.75" customHeight="1" x14ac:dyDescent="0.2">
      <c r="A12851" s="10"/>
    </row>
    <row r="12852" spans="1:1" ht="27.75" customHeight="1" x14ac:dyDescent="0.2">
      <c r="A12852" s="10"/>
    </row>
    <row r="12853" spans="1:1" ht="27.75" customHeight="1" x14ac:dyDescent="0.2">
      <c r="A12853" s="10"/>
    </row>
    <row r="12854" spans="1:1" ht="27.75" customHeight="1" x14ac:dyDescent="0.2">
      <c r="A12854" s="10"/>
    </row>
    <row r="12855" spans="1:1" ht="27.75" customHeight="1" x14ac:dyDescent="0.2">
      <c r="A12855" s="10"/>
    </row>
    <row r="12856" spans="1:1" ht="27.75" customHeight="1" x14ac:dyDescent="0.2">
      <c r="A12856" s="10"/>
    </row>
    <row r="12857" spans="1:1" ht="27.75" customHeight="1" x14ac:dyDescent="0.2">
      <c r="A12857" s="10"/>
    </row>
    <row r="12858" spans="1:1" ht="27.75" customHeight="1" x14ac:dyDescent="0.2">
      <c r="A12858" s="10"/>
    </row>
    <row r="12859" spans="1:1" ht="27.75" customHeight="1" x14ac:dyDescent="0.2">
      <c r="A12859" s="10"/>
    </row>
    <row r="12860" spans="1:1" ht="27.75" customHeight="1" x14ac:dyDescent="0.2">
      <c r="A12860" s="10"/>
    </row>
    <row r="12861" spans="1:1" ht="27.75" customHeight="1" x14ac:dyDescent="0.2">
      <c r="A12861" s="10"/>
    </row>
    <row r="12862" spans="1:1" ht="27.75" customHeight="1" x14ac:dyDescent="0.2">
      <c r="A12862" s="10"/>
    </row>
    <row r="12863" spans="1:1" ht="27.75" customHeight="1" x14ac:dyDescent="0.2">
      <c r="A12863" s="10"/>
    </row>
    <row r="12864" spans="1:1" ht="27.75" customHeight="1" x14ac:dyDescent="0.2">
      <c r="A12864" s="10"/>
    </row>
    <row r="12865" spans="1:1" ht="27.75" customHeight="1" x14ac:dyDescent="0.2">
      <c r="A12865" s="10"/>
    </row>
    <row r="12866" spans="1:1" ht="27.75" customHeight="1" x14ac:dyDescent="0.2">
      <c r="A12866" s="10"/>
    </row>
    <row r="12867" spans="1:1" ht="27.75" customHeight="1" x14ac:dyDescent="0.2">
      <c r="A12867" s="10"/>
    </row>
    <row r="12868" spans="1:1" ht="27.75" customHeight="1" x14ac:dyDescent="0.2">
      <c r="A12868" s="10"/>
    </row>
    <row r="12869" spans="1:1" ht="27.75" customHeight="1" x14ac:dyDescent="0.2">
      <c r="A12869" s="10"/>
    </row>
    <row r="12870" spans="1:1" ht="27.75" customHeight="1" x14ac:dyDescent="0.2">
      <c r="A12870" s="10"/>
    </row>
    <row r="12871" spans="1:1" ht="27.75" customHeight="1" x14ac:dyDescent="0.2">
      <c r="A12871" s="10"/>
    </row>
    <row r="12872" spans="1:1" ht="27.75" customHeight="1" x14ac:dyDescent="0.2">
      <c r="A12872" s="10"/>
    </row>
    <row r="12873" spans="1:1" ht="27.75" customHeight="1" x14ac:dyDescent="0.2">
      <c r="A12873" s="10"/>
    </row>
    <row r="12874" spans="1:1" ht="27.75" customHeight="1" x14ac:dyDescent="0.2">
      <c r="A12874" s="10"/>
    </row>
    <row r="12875" spans="1:1" ht="27.75" customHeight="1" x14ac:dyDescent="0.2">
      <c r="A12875" s="10"/>
    </row>
    <row r="12876" spans="1:1" ht="27.75" customHeight="1" x14ac:dyDescent="0.2">
      <c r="A12876" s="10"/>
    </row>
    <row r="12877" spans="1:1" ht="27.75" customHeight="1" x14ac:dyDescent="0.2">
      <c r="A12877" s="10"/>
    </row>
    <row r="12878" spans="1:1" ht="27.75" customHeight="1" x14ac:dyDescent="0.2">
      <c r="A12878" s="10"/>
    </row>
    <row r="12879" spans="1:1" ht="27.75" customHeight="1" x14ac:dyDescent="0.2">
      <c r="A12879" s="10"/>
    </row>
    <row r="12880" spans="1:1" ht="27.75" customHeight="1" x14ac:dyDescent="0.2">
      <c r="A12880" s="10"/>
    </row>
    <row r="12881" spans="1:1" ht="27.75" customHeight="1" x14ac:dyDescent="0.2">
      <c r="A12881" s="10"/>
    </row>
    <row r="12882" spans="1:1" ht="27.75" customHeight="1" x14ac:dyDescent="0.2">
      <c r="A12882" s="10"/>
    </row>
    <row r="12883" spans="1:1" ht="27.75" customHeight="1" x14ac:dyDescent="0.2">
      <c r="A12883" s="10"/>
    </row>
    <row r="12884" spans="1:1" ht="27.75" customHeight="1" x14ac:dyDescent="0.2">
      <c r="A12884" s="10"/>
    </row>
    <row r="12885" spans="1:1" ht="27.75" customHeight="1" x14ac:dyDescent="0.2">
      <c r="A12885" s="10"/>
    </row>
    <row r="12886" spans="1:1" ht="27.75" customHeight="1" x14ac:dyDescent="0.2">
      <c r="A12886" s="10"/>
    </row>
    <row r="12887" spans="1:1" ht="27.75" customHeight="1" x14ac:dyDescent="0.2">
      <c r="A12887" s="10"/>
    </row>
    <row r="12888" spans="1:1" ht="27.75" customHeight="1" x14ac:dyDescent="0.2">
      <c r="A12888" s="10"/>
    </row>
    <row r="12889" spans="1:1" ht="27.75" customHeight="1" x14ac:dyDescent="0.2">
      <c r="A12889" s="10"/>
    </row>
    <row r="12890" spans="1:1" ht="27.75" customHeight="1" x14ac:dyDescent="0.2">
      <c r="A12890" s="10"/>
    </row>
    <row r="12891" spans="1:1" ht="27.75" customHeight="1" x14ac:dyDescent="0.2">
      <c r="A12891" s="10"/>
    </row>
    <row r="12892" spans="1:1" ht="27.75" customHeight="1" x14ac:dyDescent="0.2">
      <c r="A12892" s="10"/>
    </row>
    <row r="12893" spans="1:1" ht="27.75" customHeight="1" x14ac:dyDescent="0.2">
      <c r="A12893" s="10"/>
    </row>
    <row r="12894" spans="1:1" ht="27.75" customHeight="1" x14ac:dyDescent="0.2">
      <c r="A12894" s="10"/>
    </row>
    <row r="12895" spans="1:1" ht="27.75" customHeight="1" x14ac:dyDescent="0.2">
      <c r="A12895" s="10"/>
    </row>
    <row r="12896" spans="1:1" ht="27.75" customHeight="1" x14ac:dyDescent="0.2">
      <c r="A12896" s="10"/>
    </row>
    <row r="12897" spans="1:1" ht="27.75" customHeight="1" x14ac:dyDescent="0.2">
      <c r="A12897" s="10"/>
    </row>
    <row r="12898" spans="1:1" ht="27.75" customHeight="1" x14ac:dyDescent="0.2">
      <c r="A12898" s="10"/>
    </row>
    <row r="12899" spans="1:1" ht="27.75" customHeight="1" x14ac:dyDescent="0.2">
      <c r="A12899" s="10"/>
    </row>
    <row r="12900" spans="1:1" ht="27.75" customHeight="1" x14ac:dyDescent="0.2">
      <c r="A12900" s="10"/>
    </row>
    <row r="12901" spans="1:1" ht="27.75" customHeight="1" x14ac:dyDescent="0.2">
      <c r="A12901" s="10"/>
    </row>
    <row r="12902" spans="1:1" ht="27.75" customHeight="1" x14ac:dyDescent="0.2">
      <c r="A12902" s="10"/>
    </row>
    <row r="12903" spans="1:1" ht="27.75" customHeight="1" x14ac:dyDescent="0.2">
      <c r="A12903" s="10"/>
    </row>
    <row r="12904" spans="1:1" ht="27.75" customHeight="1" x14ac:dyDescent="0.2">
      <c r="A12904" s="10"/>
    </row>
    <row r="12905" spans="1:1" ht="27.75" customHeight="1" x14ac:dyDescent="0.2">
      <c r="A12905" s="10"/>
    </row>
    <row r="12906" spans="1:1" ht="27.75" customHeight="1" x14ac:dyDescent="0.2">
      <c r="A12906" s="10"/>
    </row>
    <row r="12907" spans="1:1" ht="27.75" customHeight="1" x14ac:dyDescent="0.2">
      <c r="A12907" s="10"/>
    </row>
    <row r="12908" spans="1:1" ht="27.75" customHeight="1" x14ac:dyDescent="0.2">
      <c r="A12908" s="10"/>
    </row>
    <row r="12909" spans="1:1" ht="27.75" customHeight="1" x14ac:dyDescent="0.2">
      <c r="A12909" s="10"/>
    </row>
    <row r="12910" spans="1:1" ht="27.75" customHeight="1" x14ac:dyDescent="0.2">
      <c r="A12910" s="10"/>
    </row>
    <row r="12911" spans="1:1" ht="27.75" customHeight="1" x14ac:dyDescent="0.2">
      <c r="A12911" s="10"/>
    </row>
    <row r="12912" spans="1:1" ht="27.75" customHeight="1" x14ac:dyDescent="0.2">
      <c r="A12912" s="10"/>
    </row>
    <row r="12913" spans="1:1" ht="27.75" customHeight="1" x14ac:dyDescent="0.2">
      <c r="A12913" s="10"/>
    </row>
    <row r="12914" spans="1:1" ht="27.75" customHeight="1" x14ac:dyDescent="0.2">
      <c r="A12914" s="10"/>
    </row>
    <row r="12915" spans="1:1" ht="27.75" customHeight="1" x14ac:dyDescent="0.2">
      <c r="A12915" s="10"/>
    </row>
    <row r="12916" spans="1:1" ht="27.75" customHeight="1" x14ac:dyDescent="0.2">
      <c r="A12916" s="10"/>
    </row>
    <row r="12917" spans="1:1" ht="27.75" customHeight="1" x14ac:dyDescent="0.2">
      <c r="A12917" s="10"/>
    </row>
    <row r="12918" spans="1:1" ht="27.75" customHeight="1" x14ac:dyDescent="0.2">
      <c r="A12918" s="10"/>
    </row>
    <row r="12919" spans="1:1" ht="27.75" customHeight="1" x14ac:dyDescent="0.2">
      <c r="A12919" s="10"/>
    </row>
    <row r="12920" spans="1:1" ht="27.75" customHeight="1" x14ac:dyDescent="0.2">
      <c r="A12920" s="10"/>
    </row>
    <row r="12921" spans="1:1" ht="27.75" customHeight="1" x14ac:dyDescent="0.2">
      <c r="A12921" s="10"/>
    </row>
    <row r="12922" spans="1:1" ht="27.75" customHeight="1" x14ac:dyDescent="0.2">
      <c r="A12922" s="10"/>
    </row>
    <row r="12923" spans="1:1" ht="27.75" customHeight="1" x14ac:dyDescent="0.2">
      <c r="A12923" s="10"/>
    </row>
    <row r="12924" spans="1:1" ht="27.75" customHeight="1" x14ac:dyDescent="0.2">
      <c r="A12924" s="10"/>
    </row>
    <row r="12925" spans="1:1" ht="27.75" customHeight="1" x14ac:dyDescent="0.2">
      <c r="A12925" s="10"/>
    </row>
    <row r="12926" spans="1:1" ht="27.75" customHeight="1" x14ac:dyDescent="0.2">
      <c r="A12926" s="10"/>
    </row>
    <row r="12927" spans="1:1" ht="27.75" customHeight="1" x14ac:dyDescent="0.2">
      <c r="A12927" s="10"/>
    </row>
    <row r="12928" spans="1:1" ht="27.75" customHeight="1" x14ac:dyDescent="0.2">
      <c r="A12928" s="10"/>
    </row>
    <row r="12929" spans="1:1" ht="27.75" customHeight="1" x14ac:dyDescent="0.2">
      <c r="A12929" s="10"/>
    </row>
    <row r="12930" spans="1:1" ht="27.75" customHeight="1" x14ac:dyDescent="0.2">
      <c r="A12930" s="10"/>
    </row>
    <row r="12931" spans="1:1" ht="27.75" customHeight="1" x14ac:dyDescent="0.2">
      <c r="A12931" s="10"/>
    </row>
    <row r="12932" spans="1:1" ht="27.75" customHeight="1" x14ac:dyDescent="0.2">
      <c r="A12932" s="10"/>
    </row>
    <row r="12933" spans="1:1" ht="27.75" customHeight="1" x14ac:dyDescent="0.2">
      <c r="A12933" s="10"/>
    </row>
    <row r="12934" spans="1:1" ht="27.75" customHeight="1" x14ac:dyDescent="0.2">
      <c r="A12934" s="10"/>
    </row>
    <row r="12935" spans="1:1" ht="27.75" customHeight="1" x14ac:dyDescent="0.2">
      <c r="A12935" s="10"/>
    </row>
    <row r="12936" spans="1:1" ht="27.75" customHeight="1" x14ac:dyDescent="0.2">
      <c r="A12936" s="10"/>
    </row>
    <row r="12937" spans="1:1" ht="27.75" customHeight="1" x14ac:dyDescent="0.2">
      <c r="A12937" s="10"/>
    </row>
    <row r="12938" spans="1:1" ht="27.75" customHeight="1" x14ac:dyDescent="0.2">
      <c r="A12938" s="10"/>
    </row>
    <row r="12939" spans="1:1" ht="27.75" customHeight="1" x14ac:dyDescent="0.2">
      <c r="A12939" s="10"/>
    </row>
    <row r="12940" spans="1:1" ht="27.75" customHeight="1" x14ac:dyDescent="0.2">
      <c r="A12940" s="10"/>
    </row>
    <row r="12941" spans="1:1" ht="27.75" customHeight="1" x14ac:dyDescent="0.2">
      <c r="A12941" s="10"/>
    </row>
    <row r="12942" spans="1:1" ht="27.75" customHeight="1" x14ac:dyDescent="0.2">
      <c r="A12942" s="10"/>
    </row>
    <row r="12943" spans="1:1" ht="27.75" customHeight="1" x14ac:dyDescent="0.2">
      <c r="A12943" s="10"/>
    </row>
    <row r="12944" spans="1:1" ht="27.75" customHeight="1" x14ac:dyDescent="0.2">
      <c r="A12944" s="10"/>
    </row>
    <row r="12945" spans="1:1" ht="27.75" customHeight="1" x14ac:dyDescent="0.2">
      <c r="A12945" s="10"/>
    </row>
    <row r="12946" spans="1:1" ht="27.75" customHeight="1" x14ac:dyDescent="0.2">
      <c r="A12946" s="10"/>
    </row>
    <row r="12947" spans="1:1" ht="27.75" customHeight="1" x14ac:dyDescent="0.2">
      <c r="A12947" s="10"/>
    </row>
    <row r="12948" spans="1:1" ht="27.75" customHeight="1" x14ac:dyDescent="0.2">
      <c r="A12948" s="10"/>
    </row>
    <row r="12949" spans="1:1" ht="27.75" customHeight="1" x14ac:dyDescent="0.2">
      <c r="A12949" s="10"/>
    </row>
    <row r="12950" spans="1:1" ht="27.75" customHeight="1" x14ac:dyDescent="0.2">
      <c r="A12950" s="10"/>
    </row>
    <row r="12951" spans="1:1" ht="27.75" customHeight="1" x14ac:dyDescent="0.2">
      <c r="A12951" s="10"/>
    </row>
    <row r="12952" spans="1:1" ht="27.75" customHeight="1" x14ac:dyDescent="0.2">
      <c r="A12952" s="10"/>
    </row>
    <row r="12953" spans="1:1" ht="27.75" customHeight="1" x14ac:dyDescent="0.2">
      <c r="A12953" s="10"/>
    </row>
    <row r="12954" spans="1:1" ht="27.75" customHeight="1" x14ac:dyDescent="0.2">
      <c r="A12954" s="10"/>
    </row>
    <row r="12955" spans="1:1" ht="27.75" customHeight="1" x14ac:dyDescent="0.2">
      <c r="A12955" s="10"/>
    </row>
    <row r="12956" spans="1:1" ht="27.75" customHeight="1" x14ac:dyDescent="0.2">
      <c r="A12956" s="10"/>
    </row>
    <row r="12957" spans="1:1" ht="27.75" customHeight="1" x14ac:dyDescent="0.2">
      <c r="A12957" s="10"/>
    </row>
    <row r="12958" spans="1:1" ht="27.75" customHeight="1" x14ac:dyDescent="0.2">
      <c r="A12958" s="10"/>
    </row>
    <row r="12959" spans="1:1" ht="27.75" customHeight="1" x14ac:dyDescent="0.2">
      <c r="A12959" s="10"/>
    </row>
    <row r="12960" spans="1:1" ht="27.75" customHeight="1" x14ac:dyDescent="0.2">
      <c r="A12960" s="10"/>
    </row>
    <row r="12961" spans="1:1" ht="27.75" customHeight="1" x14ac:dyDescent="0.2">
      <c r="A12961" s="10"/>
    </row>
    <row r="12962" spans="1:1" ht="27.75" customHeight="1" x14ac:dyDescent="0.2">
      <c r="A12962" s="10"/>
    </row>
    <row r="12963" spans="1:1" ht="27.75" customHeight="1" x14ac:dyDescent="0.2">
      <c r="A12963" s="10"/>
    </row>
    <row r="12964" spans="1:1" ht="27.75" customHeight="1" x14ac:dyDescent="0.2">
      <c r="A12964" s="10"/>
    </row>
    <row r="12965" spans="1:1" ht="27.75" customHeight="1" x14ac:dyDescent="0.2">
      <c r="A12965" s="10"/>
    </row>
    <row r="12966" spans="1:1" ht="27.75" customHeight="1" x14ac:dyDescent="0.2">
      <c r="A12966" s="10"/>
    </row>
    <row r="12967" spans="1:1" ht="27.75" customHeight="1" x14ac:dyDescent="0.2">
      <c r="A12967" s="10"/>
    </row>
    <row r="12968" spans="1:1" ht="27.75" customHeight="1" x14ac:dyDescent="0.2">
      <c r="A12968" s="10"/>
    </row>
    <row r="12969" spans="1:1" ht="27.75" customHeight="1" x14ac:dyDescent="0.2">
      <c r="A12969" s="10"/>
    </row>
    <row r="12970" spans="1:1" ht="27.75" customHeight="1" x14ac:dyDescent="0.2">
      <c r="A12970" s="10"/>
    </row>
    <row r="12971" spans="1:1" ht="27.75" customHeight="1" x14ac:dyDescent="0.2">
      <c r="A12971" s="10"/>
    </row>
    <row r="12972" spans="1:1" ht="27.75" customHeight="1" x14ac:dyDescent="0.2">
      <c r="A12972" s="10"/>
    </row>
    <row r="12973" spans="1:1" ht="27.75" customHeight="1" x14ac:dyDescent="0.2">
      <c r="A12973" s="10"/>
    </row>
    <row r="12974" spans="1:1" ht="27.75" customHeight="1" x14ac:dyDescent="0.2">
      <c r="A12974" s="10"/>
    </row>
    <row r="12975" spans="1:1" ht="27.75" customHeight="1" x14ac:dyDescent="0.2">
      <c r="A12975" s="10"/>
    </row>
    <row r="12976" spans="1:1" ht="27.75" customHeight="1" x14ac:dyDescent="0.2">
      <c r="A12976" s="10"/>
    </row>
    <row r="12977" spans="1:1" ht="27.75" customHeight="1" x14ac:dyDescent="0.2">
      <c r="A12977" s="10"/>
    </row>
    <row r="12978" spans="1:1" ht="27.75" customHeight="1" x14ac:dyDescent="0.2">
      <c r="A12978" s="10"/>
    </row>
    <row r="12979" spans="1:1" ht="27.75" customHeight="1" x14ac:dyDescent="0.2">
      <c r="A12979" s="10"/>
    </row>
    <row r="12980" spans="1:1" ht="27.75" customHeight="1" x14ac:dyDescent="0.2">
      <c r="A12980" s="10"/>
    </row>
    <row r="12981" spans="1:1" ht="27.75" customHeight="1" x14ac:dyDescent="0.2">
      <c r="A12981" s="10"/>
    </row>
    <row r="12982" spans="1:1" ht="27.75" customHeight="1" x14ac:dyDescent="0.2">
      <c r="A12982" s="10"/>
    </row>
    <row r="12983" spans="1:1" ht="27.75" customHeight="1" x14ac:dyDescent="0.2">
      <c r="A12983" s="10"/>
    </row>
    <row r="12984" spans="1:1" ht="27.75" customHeight="1" x14ac:dyDescent="0.2">
      <c r="A12984" s="10"/>
    </row>
    <row r="12985" spans="1:1" ht="27.75" customHeight="1" x14ac:dyDescent="0.2">
      <c r="A12985" s="10"/>
    </row>
    <row r="12986" spans="1:1" ht="27.75" customHeight="1" x14ac:dyDescent="0.2">
      <c r="A12986" s="10"/>
    </row>
    <row r="12987" spans="1:1" ht="27.75" customHeight="1" x14ac:dyDescent="0.2">
      <c r="A12987" s="10"/>
    </row>
    <row r="12988" spans="1:1" ht="27.75" customHeight="1" x14ac:dyDescent="0.2">
      <c r="A12988" s="10"/>
    </row>
    <row r="12989" spans="1:1" ht="27.75" customHeight="1" x14ac:dyDescent="0.2">
      <c r="A12989" s="10"/>
    </row>
    <row r="12990" spans="1:1" ht="27.75" customHeight="1" x14ac:dyDescent="0.2">
      <c r="A12990" s="10"/>
    </row>
    <row r="12991" spans="1:1" ht="27.75" customHeight="1" x14ac:dyDescent="0.2">
      <c r="A12991" s="10"/>
    </row>
    <row r="12992" spans="1:1" ht="27.75" customHeight="1" x14ac:dyDescent="0.2">
      <c r="A12992" s="10"/>
    </row>
    <row r="12993" spans="1:1" ht="27.75" customHeight="1" x14ac:dyDescent="0.2">
      <c r="A12993" s="10"/>
    </row>
    <row r="12994" spans="1:1" ht="27.75" customHeight="1" x14ac:dyDescent="0.2">
      <c r="A12994" s="10"/>
    </row>
    <row r="12995" spans="1:1" ht="27.75" customHeight="1" x14ac:dyDescent="0.2">
      <c r="A12995" s="10"/>
    </row>
    <row r="12996" spans="1:1" ht="27.75" customHeight="1" x14ac:dyDescent="0.2">
      <c r="A12996" s="10"/>
    </row>
    <row r="12997" spans="1:1" ht="27.75" customHeight="1" x14ac:dyDescent="0.2">
      <c r="A12997" s="10"/>
    </row>
    <row r="12998" spans="1:1" ht="27.75" customHeight="1" x14ac:dyDescent="0.2">
      <c r="A12998" s="10"/>
    </row>
    <row r="12999" spans="1:1" ht="27.75" customHeight="1" x14ac:dyDescent="0.2">
      <c r="A12999" s="10"/>
    </row>
    <row r="13000" spans="1:1" ht="27.75" customHeight="1" x14ac:dyDescent="0.2">
      <c r="A13000" s="10"/>
    </row>
    <row r="13001" spans="1:1" ht="27.75" customHeight="1" x14ac:dyDescent="0.2">
      <c r="A13001" s="10"/>
    </row>
    <row r="13002" spans="1:1" ht="27.75" customHeight="1" x14ac:dyDescent="0.2">
      <c r="A13002" s="10"/>
    </row>
    <row r="13003" spans="1:1" ht="27.75" customHeight="1" x14ac:dyDescent="0.2">
      <c r="A13003" s="10"/>
    </row>
    <row r="13004" spans="1:1" ht="27.75" customHeight="1" x14ac:dyDescent="0.2">
      <c r="A13004" s="10"/>
    </row>
    <row r="13005" spans="1:1" ht="27.75" customHeight="1" x14ac:dyDescent="0.2">
      <c r="A13005" s="10"/>
    </row>
    <row r="13006" spans="1:1" ht="27.75" customHeight="1" x14ac:dyDescent="0.2">
      <c r="A13006" s="10"/>
    </row>
    <row r="13007" spans="1:1" ht="27.75" customHeight="1" x14ac:dyDescent="0.2">
      <c r="A13007" s="10"/>
    </row>
    <row r="13008" spans="1:1" ht="27.75" customHeight="1" x14ac:dyDescent="0.2">
      <c r="A13008" s="10"/>
    </row>
    <row r="13009" spans="1:1" ht="27.75" customHeight="1" x14ac:dyDescent="0.2">
      <c r="A13009" s="10"/>
    </row>
    <row r="13010" spans="1:1" ht="27.75" customHeight="1" x14ac:dyDescent="0.2">
      <c r="A13010" s="10"/>
    </row>
    <row r="13011" spans="1:1" ht="27.75" customHeight="1" x14ac:dyDescent="0.2">
      <c r="A13011" s="10"/>
    </row>
    <row r="13012" spans="1:1" ht="27.75" customHeight="1" x14ac:dyDescent="0.2">
      <c r="A13012" s="10"/>
    </row>
    <row r="13013" spans="1:1" ht="27.75" customHeight="1" x14ac:dyDescent="0.2">
      <c r="A13013" s="10"/>
    </row>
    <row r="13014" spans="1:1" ht="27.75" customHeight="1" x14ac:dyDescent="0.2">
      <c r="A13014" s="10"/>
    </row>
    <row r="13015" spans="1:1" ht="27.75" customHeight="1" x14ac:dyDescent="0.2">
      <c r="A13015" s="10"/>
    </row>
    <row r="13016" spans="1:1" ht="27.75" customHeight="1" x14ac:dyDescent="0.2">
      <c r="A13016" s="10"/>
    </row>
    <row r="13017" spans="1:1" ht="27.75" customHeight="1" x14ac:dyDescent="0.2">
      <c r="A13017" s="10"/>
    </row>
    <row r="13018" spans="1:1" ht="27.75" customHeight="1" x14ac:dyDescent="0.2">
      <c r="A13018" s="10"/>
    </row>
    <row r="13019" spans="1:1" ht="27.75" customHeight="1" x14ac:dyDescent="0.2">
      <c r="A13019" s="10"/>
    </row>
    <row r="13020" spans="1:1" ht="27.75" customHeight="1" x14ac:dyDescent="0.2">
      <c r="A13020" s="10"/>
    </row>
    <row r="13021" spans="1:1" ht="27.75" customHeight="1" x14ac:dyDescent="0.2">
      <c r="A13021" s="10"/>
    </row>
    <row r="13022" spans="1:1" ht="27.75" customHeight="1" x14ac:dyDescent="0.2">
      <c r="A13022" s="10"/>
    </row>
    <row r="13023" spans="1:1" ht="27.75" customHeight="1" x14ac:dyDescent="0.2">
      <c r="A13023" s="10"/>
    </row>
    <row r="13024" spans="1:1" ht="27.75" customHeight="1" x14ac:dyDescent="0.2">
      <c r="A13024" s="10"/>
    </row>
    <row r="13025" spans="1:1" ht="27.75" customHeight="1" x14ac:dyDescent="0.2">
      <c r="A13025" s="10"/>
    </row>
    <row r="13026" spans="1:1" ht="27.75" customHeight="1" x14ac:dyDescent="0.2">
      <c r="A13026" s="10"/>
    </row>
    <row r="13027" spans="1:1" ht="27.75" customHeight="1" x14ac:dyDescent="0.2">
      <c r="A13027" s="10"/>
    </row>
    <row r="13028" spans="1:1" ht="27.75" customHeight="1" x14ac:dyDescent="0.2">
      <c r="A13028" s="10"/>
    </row>
    <row r="13029" spans="1:1" ht="27.75" customHeight="1" x14ac:dyDescent="0.2">
      <c r="A13029" s="10"/>
    </row>
    <row r="13030" spans="1:1" ht="27.75" customHeight="1" x14ac:dyDescent="0.2">
      <c r="A13030" s="10"/>
    </row>
    <row r="13031" spans="1:1" ht="27.75" customHeight="1" x14ac:dyDescent="0.2">
      <c r="A13031" s="10"/>
    </row>
    <row r="13032" spans="1:1" ht="27.75" customHeight="1" x14ac:dyDescent="0.2">
      <c r="A13032" s="10"/>
    </row>
    <row r="13033" spans="1:1" ht="27.75" customHeight="1" x14ac:dyDescent="0.2">
      <c r="A13033" s="10"/>
    </row>
    <row r="13034" spans="1:1" ht="27.75" customHeight="1" x14ac:dyDescent="0.2">
      <c r="A13034" s="10"/>
    </row>
    <row r="13035" spans="1:1" ht="27.75" customHeight="1" x14ac:dyDescent="0.2">
      <c r="A13035" s="10"/>
    </row>
    <row r="13036" spans="1:1" ht="27.75" customHeight="1" x14ac:dyDescent="0.2">
      <c r="A13036" s="10"/>
    </row>
    <row r="13037" spans="1:1" ht="27.75" customHeight="1" x14ac:dyDescent="0.2">
      <c r="A13037" s="10"/>
    </row>
    <row r="13038" spans="1:1" ht="27.75" customHeight="1" x14ac:dyDescent="0.2">
      <c r="A13038" s="10"/>
    </row>
    <row r="13039" spans="1:1" ht="27.75" customHeight="1" x14ac:dyDescent="0.2">
      <c r="A13039" s="10"/>
    </row>
    <row r="13040" spans="1:1" ht="27.75" customHeight="1" x14ac:dyDescent="0.2">
      <c r="A13040" s="10"/>
    </row>
    <row r="13041" spans="1:1" ht="27.75" customHeight="1" x14ac:dyDescent="0.2">
      <c r="A13041" s="10"/>
    </row>
    <row r="13042" spans="1:1" ht="27.75" customHeight="1" x14ac:dyDescent="0.2">
      <c r="A13042" s="10"/>
    </row>
    <row r="13043" spans="1:1" ht="27.75" customHeight="1" x14ac:dyDescent="0.2">
      <c r="A13043" s="10"/>
    </row>
    <row r="13044" spans="1:1" ht="27.75" customHeight="1" x14ac:dyDescent="0.2">
      <c r="A13044" s="10"/>
    </row>
    <row r="13045" spans="1:1" ht="27.75" customHeight="1" x14ac:dyDescent="0.2">
      <c r="A13045" s="10"/>
    </row>
    <row r="13046" spans="1:1" ht="27.75" customHeight="1" x14ac:dyDescent="0.2">
      <c r="A13046" s="10"/>
    </row>
    <row r="13047" spans="1:1" ht="27.75" customHeight="1" x14ac:dyDescent="0.2">
      <c r="A13047" s="10"/>
    </row>
    <row r="13048" spans="1:1" ht="27.75" customHeight="1" x14ac:dyDescent="0.2">
      <c r="A13048" s="10"/>
    </row>
    <row r="13049" spans="1:1" ht="27.75" customHeight="1" x14ac:dyDescent="0.2">
      <c r="A13049" s="10"/>
    </row>
    <row r="13050" spans="1:1" ht="27.75" customHeight="1" x14ac:dyDescent="0.2">
      <c r="A13050" s="10"/>
    </row>
    <row r="13051" spans="1:1" ht="27.75" customHeight="1" x14ac:dyDescent="0.2">
      <c r="A13051" s="10"/>
    </row>
    <row r="13052" spans="1:1" ht="27.75" customHeight="1" x14ac:dyDescent="0.2">
      <c r="A13052" s="10"/>
    </row>
    <row r="13053" spans="1:1" ht="27.75" customHeight="1" x14ac:dyDescent="0.2">
      <c r="A13053" s="10"/>
    </row>
    <row r="13054" spans="1:1" ht="27.75" customHeight="1" x14ac:dyDescent="0.2">
      <c r="A13054" s="10"/>
    </row>
    <row r="13055" spans="1:1" ht="27.75" customHeight="1" x14ac:dyDescent="0.2">
      <c r="A13055" s="10"/>
    </row>
    <row r="13056" spans="1:1" ht="27.75" customHeight="1" x14ac:dyDescent="0.2">
      <c r="A13056" s="10"/>
    </row>
    <row r="13057" spans="1:1" ht="27.75" customHeight="1" x14ac:dyDescent="0.2">
      <c r="A13057" s="10"/>
    </row>
    <row r="13058" spans="1:1" ht="27.75" customHeight="1" x14ac:dyDescent="0.2">
      <c r="A13058" s="10"/>
    </row>
    <row r="13059" spans="1:1" ht="27.75" customHeight="1" x14ac:dyDescent="0.2">
      <c r="A13059" s="10"/>
    </row>
    <row r="13060" spans="1:1" ht="27.75" customHeight="1" x14ac:dyDescent="0.2">
      <c r="A13060" s="10"/>
    </row>
    <row r="13061" spans="1:1" ht="27.75" customHeight="1" x14ac:dyDescent="0.2">
      <c r="A13061" s="10"/>
    </row>
    <row r="13062" spans="1:1" ht="27.75" customHeight="1" x14ac:dyDescent="0.2">
      <c r="A13062" s="10"/>
    </row>
    <row r="13063" spans="1:1" ht="27.75" customHeight="1" x14ac:dyDescent="0.2">
      <c r="A13063" s="10"/>
    </row>
    <row r="13064" spans="1:1" ht="27.75" customHeight="1" x14ac:dyDescent="0.2">
      <c r="A13064" s="10"/>
    </row>
    <row r="13065" spans="1:1" ht="27.75" customHeight="1" x14ac:dyDescent="0.2">
      <c r="A13065" s="10"/>
    </row>
    <row r="13066" spans="1:1" ht="27.75" customHeight="1" x14ac:dyDescent="0.2">
      <c r="A13066" s="10"/>
    </row>
    <row r="13067" spans="1:1" ht="27.75" customHeight="1" x14ac:dyDescent="0.2">
      <c r="A13067" s="10"/>
    </row>
    <row r="13068" spans="1:1" ht="27.75" customHeight="1" x14ac:dyDescent="0.2">
      <c r="A13068" s="10"/>
    </row>
    <row r="13069" spans="1:1" ht="27.75" customHeight="1" x14ac:dyDescent="0.2">
      <c r="A13069" s="10"/>
    </row>
    <row r="13070" spans="1:1" ht="27.75" customHeight="1" x14ac:dyDescent="0.2">
      <c r="A13070" s="10"/>
    </row>
    <row r="13071" spans="1:1" ht="27.75" customHeight="1" x14ac:dyDescent="0.2">
      <c r="A13071" s="10"/>
    </row>
    <row r="13072" spans="1:1" ht="27.75" customHeight="1" x14ac:dyDescent="0.2">
      <c r="A13072" s="10"/>
    </row>
    <row r="13073" spans="1:1" ht="27.75" customHeight="1" x14ac:dyDescent="0.2">
      <c r="A13073" s="10"/>
    </row>
    <row r="13074" spans="1:1" ht="27.75" customHeight="1" x14ac:dyDescent="0.2">
      <c r="A13074" s="10"/>
    </row>
    <row r="13075" spans="1:1" ht="27.75" customHeight="1" x14ac:dyDescent="0.2">
      <c r="A13075" s="10"/>
    </row>
    <row r="13076" spans="1:1" ht="27.75" customHeight="1" x14ac:dyDescent="0.2">
      <c r="A13076" s="10"/>
    </row>
    <row r="13077" spans="1:1" ht="27.75" customHeight="1" x14ac:dyDescent="0.2">
      <c r="A13077" s="10"/>
    </row>
    <row r="13078" spans="1:1" ht="27.75" customHeight="1" x14ac:dyDescent="0.2">
      <c r="A13078" s="10"/>
    </row>
    <row r="13079" spans="1:1" ht="27.75" customHeight="1" x14ac:dyDescent="0.2">
      <c r="A13079" s="10"/>
    </row>
    <row r="13080" spans="1:1" ht="27.75" customHeight="1" x14ac:dyDescent="0.2">
      <c r="A13080" s="10"/>
    </row>
    <row r="13081" spans="1:1" ht="27.75" customHeight="1" x14ac:dyDescent="0.2">
      <c r="A13081" s="10"/>
    </row>
    <row r="13082" spans="1:1" ht="27.75" customHeight="1" x14ac:dyDescent="0.2">
      <c r="A13082" s="10"/>
    </row>
    <row r="13083" spans="1:1" ht="27.75" customHeight="1" x14ac:dyDescent="0.2">
      <c r="A13083" s="10"/>
    </row>
    <row r="13084" spans="1:1" ht="27.75" customHeight="1" x14ac:dyDescent="0.2">
      <c r="A13084" s="10"/>
    </row>
    <row r="13085" spans="1:1" ht="27.75" customHeight="1" x14ac:dyDescent="0.2">
      <c r="A13085" s="10"/>
    </row>
    <row r="13086" spans="1:1" ht="27.75" customHeight="1" x14ac:dyDescent="0.2">
      <c r="A13086" s="10"/>
    </row>
    <row r="13087" spans="1:1" ht="27.75" customHeight="1" x14ac:dyDescent="0.2">
      <c r="A13087" s="10"/>
    </row>
    <row r="13088" spans="1:1" ht="27.75" customHeight="1" x14ac:dyDescent="0.2">
      <c r="A13088" s="10"/>
    </row>
    <row r="13089" spans="1:1" ht="27.75" customHeight="1" x14ac:dyDescent="0.2">
      <c r="A13089" s="10"/>
    </row>
    <row r="13090" spans="1:1" ht="27.75" customHeight="1" x14ac:dyDescent="0.2">
      <c r="A13090" s="10"/>
    </row>
    <row r="13091" spans="1:1" ht="27.75" customHeight="1" x14ac:dyDescent="0.2">
      <c r="A13091" s="10"/>
    </row>
    <row r="13092" spans="1:1" ht="27.75" customHeight="1" x14ac:dyDescent="0.2">
      <c r="A13092" s="10"/>
    </row>
    <row r="13093" spans="1:1" ht="27.75" customHeight="1" x14ac:dyDescent="0.2">
      <c r="A13093" s="10"/>
    </row>
    <row r="13094" spans="1:1" ht="27.75" customHeight="1" x14ac:dyDescent="0.2">
      <c r="A13094" s="10"/>
    </row>
    <row r="13095" spans="1:1" ht="27.75" customHeight="1" x14ac:dyDescent="0.2">
      <c r="A13095" s="10"/>
    </row>
    <row r="13096" spans="1:1" ht="27.75" customHeight="1" x14ac:dyDescent="0.2">
      <c r="A13096" s="10"/>
    </row>
    <row r="13097" spans="1:1" ht="27.75" customHeight="1" x14ac:dyDescent="0.2">
      <c r="A13097" s="10"/>
    </row>
    <row r="13098" spans="1:1" ht="27.75" customHeight="1" x14ac:dyDescent="0.2">
      <c r="A13098" s="10"/>
    </row>
    <row r="13099" spans="1:1" ht="27.75" customHeight="1" x14ac:dyDescent="0.2">
      <c r="A13099" s="10"/>
    </row>
    <row r="13100" spans="1:1" ht="27.75" customHeight="1" x14ac:dyDescent="0.2">
      <c r="A13100" s="10"/>
    </row>
    <row r="13101" spans="1:1" ht="27.75" customHeight="1" x14ac:dyDescent="0.2">
      <c r="A13101" s="10"/>
    </row>
    <row r="13102" spans="1:1" ht="27.75" customHeight="1" x14ac:dyDescent="0.2">
      <c r="A13102" s="10"/>
    </row>
    <row r="13103" spans="1:1" ht="27.75" customHeight="1" x14ac:dyDescent="0.2">
      <c r="A13103" s="10"/>
    </row>
    <row r="13104" spans="1:1" ht="27.75" customHeight="1" x14ac:dyDescent="0.2">
      <c r="A13104" s="10"/>
    </row>
    <row r="13105" spans="1:1" ht="27.75" customHeight="1" x14ac:dyDescent="0.2">
      <c r="A13105" s="10"/>
    </row>
    <row r="13106" spans="1:1" ht="27.75" customHeight="1" x14ac:dyDescent="0.2">
      <c r="A13106" s="10"/>
    </row>
    <row r="13107" spans="1:1" ht="27.75" customHeight="1" x14ac:dyDescent="0.2">
      <c r="A13107" s="10"/>
    </row>
    <row r="13108" spans="1:1" ht="27.75" customHeight="1" x14ac:dyDescent="0.2">
      <c r="A13108" s="10"/>
    </row>
    <row r="13109" spans="1:1" ht="27.75" customHeight="1" x14ac:dyDescent="0.2">
      <c r="A13109" s="10"/>
    </row>
    <row r="13110" spans="1:1" ht="27.75" customHeight="1" x14ac:dyDescent="0.2">
      <c r="A13110" s="10"/>
    </row>
    <row r="13111" spans="1:1" ht="27.75" customHeight="1" x14ac:dyDescent="0.2">
      <c r="A13111" s="10"/>
    </row>
    <row r="13112" spans="1:1" ht="27.75" customHeight="1" x14ac:dyDescent="0.2">
      <c r="A13112" s="10"/>
    </row>
    <row r="13113" spans="1:1" ht="27.75" customHeight="1" x14ac:dyDescent="0.2">
      <c r="A13113" s="10"/>
    </row>
    <row r="13114" spans="1:1" ht="27.75" customHeight="1" x14ac:dyDescent="0.2">
      <c r="A13114" s="10"/>
    </row>
    <row r="13115" spans="1:1" ht="27.75" customHeight="1" x14ac:dyDescent="0.2">
      <c r="A13115" s="10"/>
    </row>
    <row r="13116" spans="1:1" ht="27.75" customHeight="1" x14ac:dyDescent="0.2">
      <c r="A13116" s="10"/>
    </row>
    <row r="13117" spans="1:1" ht="27.75" customHeight="1" x14ac:dyDescent="0.2">
      <c r="A13117" s="10"/>
    </row>
    <row r="13118" spans="1:1" ht="27.75" customHeight="1" x14ac:dyDescent="0.2">
      <c r="A13118" s="10"/>
    </row>
    <row r="13119" spans="1:1" ht="27.75" customHeight="1" x14ac:dyDescent="0.2">
      <c r="A13119" s="10"/>
    </row>
    <row r="13120" spans="1:1" ht="27.75" customHeight="1" x14ac:dyDescent="0.2">
      <c r="A13120" s="10"/>
    </row>
    <row r="13121" spans="1:1" ht="27.75" customHeight="1" x14ac:dyDescent="0.2">
      <c r="A13121" s="10"/>
    </row>
    <row r="13122" spans="1:1" ht="27.75" customHeight="1" x14ac:dyDescent="0.2">
      <c r="A13122" s="10"/>
    </row>
    <row r="13123" spans="1:1" ht="27.75" customHeight="1" x14ac:dyDescent="0.2">
      <c r="A13123" s="10"/>
    </row>
    <row r="13124" spans="1:1" ht="27.75" customHeight="1" x14ac:dyDescent="0.2">
      <c r="A13124" s="10"/>
    </row>
    <row r="13125" spans="1:1" ht="27.75" customHeight="1" x14ac:dyDescent="0.2">
      <c r="A13125" s="10"/>
    </row>
    <row r="13126" spans="1:1" ht="27.75" customHeight="1" x14ac:dyDescent="0.2">
      <c r="A13126" s="10"/>
    </row>
    <row r="13127" spans="1:1" ht="27.75" customHeight="1" x14ac:dyDescent="0.2">
      <c r="A13127" s="10"/>
    </row>
    <row r="13128" spans="1:1" ht="27.75" customHeight="1" x14ac:dyDescent="0.2">
      <c r="A13128" s="10"/>
    </row>
    <row r="13129" spans="1:1" ht="27.75" customHeight="1" x14ac:dyDescent="0.2">
      <c r="A13129" s="10"/>
    </row>
    <row r="13130" spans="1:1" ht="27.75" customHeight="1" x14ac:dyDescent="0.2">
      <c r="A13130" s="10"/>
    </row>
    <row r="13131" spans="1:1" ht="27.75" customHeight="1" x14ac:dyDescent="0.2">
      <c r="A13131" s="10"/>
    </row>
    <row r="13132" spans="1:1" ht="27.75" customHeight="1" x14ac:dyDescent="0.2">
      <c r="A13132" s="10"/>
    </row>
    <row r="13133" spans="1:1" ht="27.75" customHeight="1" x14ac:dyDescent="0.2">
      <c r="A13133" s="10"/>
    </row>
    <row r="13134" spans="1:1" ht="27.75" customHeight="1" x14ac:dyDescent="0.2">
      <c r="A13134" s="10"/>
    </row>
    <row r="13135" spans="1:1" ht="27.75" customHeight="1" x14ac:dyDescent="0.2">
      <c r="A13135" s="10"/>
    </row>
    <row r="13136" spans="1:1" ht="27.75" customHeight="1" x14ac:dyDescent="0.2">
      <c r="A13136" s="10"/>
    </row>
    <row r="13137" spans="1:1" ht="27.75" customHeight="1" x14ac:dyDescent="0.2">
      <c r="A13137" s="10"/>
    </row>
    <row r="13138" spans="1:1" ht="27.75" customHeight="1" x14ac:dyDescent="0.2">
      <c r="A13138" s="10"/>
    </row>
    <row r="13139" spans="1:1" ht="27.75" customHeight="1" x14ac:dyDescent="0.2">
      <c r="A13139" s="10"/>
    </row>
    <row r="13140" spans="1:1" ht="27.75" customHeight="1" x14ac:dyDescent="0.2">
      <c r="A13140" s="10"/>
    </row>
    <row r="13141" spans="1:1" ht="27.75" customHeight="1" x14ac:dyDescent="0.2">
      <c r="A13141" s="10"/>
    </row>
    <row r="13142" spans="1:1" ht="27.75" customHeight="1" x14ac:dyDescent="0.2">
      <c r="A13142" s="10"/>
    </row>
    <row r="13143" spans="1:1" ht="27.75" customHeight="1" x14ac:dyDescent="0.2">
      <c r="A13143" s="10"/>
    </row>
    <row r="13144" spans="1:1" ht="27.75" customHeight="1" x14ac:dyDescent="0.2">
      <c r="A13144" s="10"/>
    </row>
    <row r="13145" spans="1:1" ht="27.75" customHeight="1" x14ac:dyDescent="0.2">
      <c r="A13145" s="10"/>
    </row>
    <row r="13146" spans="1:1" ht="27.75" customHeight="1" x14ac:dyDescent="0.2">
      <c r="A13146" s="10"/>
    </row>
    <row r="13147" spans="1:1" ht="27.75" customHeight="1" x14ac:dyDescent="0.2">
      <c r="A13147" s="10"/>
    </row>
    <row r="13148" spans="1:1" ht="27.75" customHeight="1" x14ac:dyDescent="0.2">
      <c r="A13148" s="10"/>
    </row>
    <row r="13149" spans="1:1" ht="27.75" customHeight="1" x14ac:dyDescent="0.2">
      <c r="A13149" s="10"/>
    </row>
    <row r="13150" spans="1:1" ht="27.75" customHeight="1" x14ac:dyDescent="0.2">
      <c r="A13150" s="10"/>
    </row>
    <row r="13151" spans="1:1" ht="27.75" customHeight="1" x14ac:dyDescent="0.2">
      <c r="A13151" s="10"/>
    </row>
    <row r="13152" spans="1:1" ht="27.75" customHeight="1" x14ac:dyDescent="0.2">
      <c r="A13152" s="10"/>
    </row>
    <row r="13153" spans="1:1" ht="27.75" customHeight="1" x14ac:dyDescent="0.2">
      <c r="A13153" s="10"/>
    </row>
    <row r="13154" spans="1:1" ht="27.75" customHeight="1" x14ac:dyDescent="0.2">
      <c r="A13154" s="10"/>
    </row>
    <row r="13155" spans="1:1" ht="27.75" customHeight="1" x14ac:dyDescent="0.2">
      <c r="A13155" s="10"/>
    </row>
    <row r="13156" spans="1:1" ht="27.75" customHeight="1" x14ac:dyDescent="0.2">
      <c r="A13156" s="10"/>
    </row>
    <row r="13157" spans="1:1" ht="27.75" customHeight="1" x14ac:dyDescent="0.2">
      <c r="A13157" s="10"/>
    </row>
    <row r="13158" spans="1:1" ht="27.75" customHeight="1" x14ac:dyDescent="0.2">
      <c r="A13158" s="10"/>
    </row>
    <row r="13159" spans="1:1" ht="27.75" customHeight="1" x14ac:dyDescent="0.2">
      <c r="A13159" s="10"/>
    </row>
    <row r="13160" spans="1:1" ht="27.75" customHeight="1" x14ac:dyDescent="0.2">
      <c r="A13160" s="10"/>
    </row>
    <row r="13161" spans="1:1" ht="27.75" customHeight="1" x14ac:dyDescent="0.2">
      <c r="A13161" s="10"/>
    </row>
    <row r="13162" spans="1:1" ht="27.75" customHeight="1" x14ac:dyDescent="0.2">
      <c r="A13162" s="10"/>
    </row>
    <row r="13163" spans="1:1" ht="27.75" customHeight="1" x14ac:dyDescent="0.2">
      <c r="A13163" s="10"/>
    </row>
    <row r="13164" spans="1:1" ht="27.75" customHeight="1" x14ac:dyDescent="0.2">
      <c r="A13164" s="10"/>
    </row>
    <row r="13165" spans="1:1" ht="27.75" customHeight="1" x14ac:dyDescent="0.2">
      <c r="A13165" s="10"/>
    </row>
    <row r="13166" spans="1:1" ht="27.75" customHeight="1" x14ac:dyDescent="0.2">
      <c r="A13166" s="10"/>
    </row>
    <row r="13167" spans="1:1" ht="27.75" customHeight="1" x14ac:dyDescent="0.2">
      <c r="A13167" s="10"/>
    </row>
    <row r="13168" spans="1:1" ht="27.75" customHeight="1" x14ac:dyDescent="0.2">
      <c r="A13168" s="10"/>
    </row>
    <row r="13169" spans="1:1" ht="27.75" customHeight="1" x14ac:dyDescent="0.2">
      <c r="A13169" s="10"/>
    </row>
    <row r="13170" spans="1:1" ht="27.75" customHeight="1" x14ac:dyDescent="0.2">
      <c r="A13170" s="10"/>
    </row>
    <row r="13171" spans="1:1" ht="27.75" customHeight="1" x14ac:dyDescent="0.2">
      <c r="A13171" s="10"/>
    </row>
    <row r="13172" spans="1:1" ht="27.75" customHeight="1" x14ac:dyDescent="0.2">
      <c r="A13172" s="10"/>
    </row>
    <row r="13173" spans="1:1" ht="27.75" customHeight="1" x14ac:dyDescent="0.2">
      <c r="A13173" s="10"/>
    </row>
    <row r="13174" spans="1:1" ht="27.75" customHeight="1" x14ac:dyDescent="0.2">
      <c r="A13174" s="10"/>
    </row>
    <row r="13175" spans="1:1" ht="27.75" customHeight="1" x14ac:dyDescent="0.2">
      <c r="A13175" s="10"/>
    </row>
    <row r="13176" spans="1:1" ht="27.75" customHeight="1" x14ac:dyDescent="0.2">
      <c r="A13176" s="10"/>
    </row>
    <row r="13177" spans="1:1" ht="27.75" customHeight="1" x14ac:dyDescent="0.2">
      <c r="A13177" s="10"/>
    </row>
    <row r="13178" spans="1:1" ht="27.75" customHeight="1" x14ac:dyDescent="0.2">
      <c r="A13178" s="10"/>
    </row>
    <row r="13179" spans="1:1" ht="27.75" customHeight="1" x14ac:dyDescent="0.2">
      <c r="A13179" s="10"/>
    </row>
    <row r="13180" spans="1:1" ht="27.75" customHeight="1" x14ac:dyDescent="0.2">
      <c r="A13180" s="10"/>
    </row>
    <row r="13181" spans="1:1" ht="27.75" customHeight="1" x14ac:dyDescent="0.2">
      <c r="A13181" s="10"/>
    </row>
    <row r="13182" spans="1:1" ht="27.75" customHeight="1" x14ac:dyDescent="0.2">
      <c r="A13182" s="10"/>
    </row>
    <row r="13183" spans="1:1" ht="27.75" customHeight="1" x14ac:dyDescent="0.2">
      <c r="A13183" s="10"/>
    </row>
    <row r="13184" spans="1:1" ht="27.75" customHeight="1" x14ac:dyDescent="0.2">
      <c r="A13184" s="10"/>
    </row>
    <row r="13185" spans="1:1" ht="27.75" customHeight="1" x14ac:dyDescent="0.2">
      <c r="A13185" s="10"/>
    </row>
    <row r="13186" spans="1:1" ht="27.75" customHeight="1" x14ac:dyDescent="0.2">
      <c r="A13186" s="10"/>
    </row>
    <row r="13187" spans="1:1" ht="27.75" customHeight="1" x14ac:dyDescent="0.2">
      <c r="A13187" s="10"/>
    </row>
    <row r="13188" spans="1:1" ht="27.75" customHeight="1" x14ac:dyDescent="0.2">
      <c r="A13188" s="10"/>
    </row>
    <row r="13189" spans="1:1" ht="27.75" customHeight="1" x14ac:dyDescent="0.2">
      <c r="A13189" s="10"/>
    </row>
    <row r="13190" spans="1:1" ht="27.75" customHeight="1" x14ac:dyDescent="0.2">
      <c r="A13190" s="10"/>
    </row>
    <row r="13191" spans="1:1" ht="27.75" customHeight="1" x14ac:dyDescent="0.2">
      <c r="A13191" s="10"/>
    </row>
    <row r="13192" spans="1:1" ht="27.75" customHeight="1" x14ac:dyDescent="0.2">
      <c r="A13192" s="10"/>
    </row>
    <row r="13193" spans="1:1" ht="27.75" customHeight="1" x14ac:dyDescent="0.2">
      <c r="A13193" s="10"/>
    </row>
    <row r="13194" spans="1:1" ht="27.75" customHeight="1" x14ac:dyDescent="0.2">
      <c r="A13194" s="10"/>
    </row>
    <row r="13195" spans="1:1" ht="27.75" customHeight="1" x14ac:dyDescent="0.2">
      <c r="A13195" s="10"/>
    </row>
    <row r="13196" spans="1:1" ht="27.75" customHeight="1" x14ac:dyDescent="0.2">
      <c r="A13196" s="10"/>
    </row>
    <row r="13197" spans="1:1" ht="27.75" customHeight="1" x14ac:dyDescent="0.2">
      <c r="A13197" s="10"/>
    </row>
    <row r="13198" spans="1:1" ht="27.75" customHeight="1" x14ac:dyDescent="0.2">
      <c r="A13198" s="10"/>
    </row>
    <row r="13199" spans="1:1" ht="27.75" customHeight="1" x14ac:dyDescent="0.2">
      <c r="A13199" s="10"/>
    </row>
    <row r="13200" spans="1:1" ht="27.75" customHeight="1" x14ac:dyDescent="0.2">
      <c r="A13200" s="10"/>
    </row>
    <row r="13201" spans="1:1" ht="27.75" customHeight="1" x14ac:dyDescent="0.2">
      <c r="A13201" s="10"/>
    </row>
    <row r="13202" spans="1:1" ht="27.75" customHeight="1" x14ac:dyDescent="0.2">
      <c r="A13202" s="10"/>
    </row>
    <row r="13203" spans="1:1" ht="27.75" customHeight="1" x14ac:dyDescent="0.2">
      <c r="A13203" s="10"/>
    </row>
    <row r="13204" spans="1:1" ht="27.75" customHeight="1" x14ac:dyDescent="0.2">
      <c r="A13204" s="10"/>
    </row>
    <row r="13205" spans="1:1" ht="27.75" customHeight="1" x14ac:dyDescent="0.2">
      <c r="A13205" s="10"/>
    </row>
    <row r="13206" spans="1:1" ht="27.75" customHeight="1" x14ac:dyDescent="0.2">
      <c r="A13206" s="10"/>
    </row>
    <row r="13207" spans="1:1" ht="27.75" customHeight="1" x14ac:dyDescent="0.2">
      <c r="A13207" s="10"/>
    </row>
    <row r="13208" spans="1:1" ht="27.75" customHeight="1" x14ac:dyDescent="0.2">
      <c r="A13208" s="10"/>
    </row>
    <row r="13209" spans="1:1" ht="27.75" customHeight="1" x14ac:dyDescent="0.2">
      <c r="A13209" s="10"/>
    </row>
    <row r="13210" spans="1:1" ht="27.75" customHeight="1" x14ac:dyDescent="0.2">
      <c r="A13210" s="10"/>
    </row>
    <row r="13211" spans="1:1" ht="27.75" customHeight="1" x14ac:dyDescent="0.2">
      <c r="A13211" s="10"/>
    </row>
    <row r="13212" spans="1:1" ht="27.75" customHeight="1" x14ac:dyDescent="0.2">
      <c r="A13212" s="10"/>
    </row>
    <row r="13213" spans="1:1" ht="27.75" customHeight="1" x14ac:dyDescent="0.2">
      <c r="A13213" s="10"/>
    </row>
    <row r="13214" spans="1:1" ht="27.75" customHeight="1" x14ac:dyDescent="0.2">
      <c r="A13214" s="10"/>
    </row>
    <row r="13215" spans="1:1" ht="27.75" customHeight="1" x14ac:dyDescent="0.2">
      <c r="A13215" s="10"/>
    </row>
    <row r="13216" spans="1:1" ht="27.75" customHeight="1" x14ac:dyDescent="0.2">
      <c r="A13216" s="10"/>
    </row>
    <row r="13217" spans="1:1" ht="27.75" customHeight="1" x14ac:dyDescent="0.2">
      <c r="A13217" s="10"/>
    </row>
    <row r="13218" spans="1:1" ht="27.75" customHeight="1" x14ac:dyDescent="0.2">
      <c r="A13218" s="10"/>
    </row>
    <row r="13219" spans="1:1" ht="27.75" customHeight="1" x14ac:dyDescent="0.2">
      <c r="A13219" s="10"/>
    </row>
    <row r="13220" spans="1:1" ht="27.75" customHeight="1" x14ac:dyDescent="0.2">
      <c r="A13220" s="10"/>
    </row>
    <row r="13221" spans="1:1" ht="27.75" customHeight="1" x14ac:dyDescent="0.2">
      <c r="A13221" s="10"/>
    </row>
    <row r="13222" spans="1:1" ht="27.75" customHeight="1" x14ac:dyDescent="0.2">
      <c r="A13222" s="10"/>
    </row>
    <row r="13223" spans="1:1" ht="27.75" customHeight="1" x14ac:dyDescent="0.2">
      <c r="A13223" s="10"/>
    </row>
    <row r="13224" spans="1:1" ht="27.75" customHeight="1" x14ac:dyDescent="0.2">
      <c r="A13224" s="10"/>
    </row>
    <row r="13225" spans="1:1" ht="27.75" customHeight="1" x14ac:dyDescent="0.2">
      <c r="A13225" s="10"/>
    </row>
    <row r="13226" spans="1:1" ht="27.75" customHeight="1" x14ac:dyDescent="0.2">
      <c r="A13226" s="10"/>
    </row>
    <row r="13227" spans="1:1" ht="27.75" customHeight="1" x14ac:dyDescent="0.2">
      <c r="A13227" s="10"/>
    </row>
    <row r="13228" spans="1:1" ht="27.75" customHeight="1" x14ac:dyDescent="0.2">
      <c r="A13228" s="10"/>
    </row>
    <row r="13229" spans="1:1" ht="27.75" customHeight="1" x14ac:dyDescent="0.2">
      <c r="A13229" s="10"/>
    </row>
    <row r="13230" spans="1:1" ht="27.75" customHeight="1" x14ac:dyDescent="0.2">
      <c r="A13230" s="10"/>
    </row>
    <row r="13231" spans="1:1" ht="27.75" customHeight="1" x14ac:dyDescent="0.2">
      <c r="A13231" s="10"/>
    </row>
    <row r="13232" spans="1:1" ht="27.75" customHeight="1" x14ac:dyDescent="0.2">
      <c r="A13232" s="10"/>
    </row>
    <row r="13233" spans="1:1" ht="27.75" customHeight="1" x14ac:dyDescent="0.2">
      <c r="A13233" s="10"/>
    </row>
    <row r="13234" spans="1:1" ht="27.75" customHeight="1" x14ac:dyDescent="0.2">
      <c r="A13234" s="10"/>
    </row>
    <row r="13235" spans="1:1" ht="27.75" customHeight="1" x14ac:dyDescent="0.2">
      <c r="A13235" s="10"/>
    </row>
    <row r="13236" spans="1:1" ht="27.75" customHeight="1" x14ac:dyDescent="0.2">
      <c r="A13236" s="10"/>
    </row>
    <row r="13237" spans="1:1" ht="27.75" customHeight="1" x14ac:dyDescent="0.2">
      <c r="A13237" s="10"/>
    </row>
    <row r="13238" spans="1:1" ht="27.75" customHeight="1" x14ac:dyDescent="0.2">
      <c r="A13238" s="10"/>
    </row>
    <row r="13239" spans="1:1" ht="27.75" customHeight="1" x14ac:dyDescent="0.2">
      <c r="A13239" s="10"/>
    </row>
    <row r="13240" spans="1:1" ht="27.75" customHeight="1" x14ac:dyDescent="0.2">
      <c r="A13240" s="10"/>
    </row>
    <row r="13241" spans="1:1" ht="27.75" customHeight="1" x14ac:dyDescent="0.2">
      <c r="A13241" s="10"/>
    </row>
    <row r="13242" spans="1:1" ht="27.75" customHeight="1" x14ac:dyDescent="0.2">
      <c r="A13242" s="10"/>
    </row>
    <row r="13243" spans="1:1" ht="27.75" customHeight="1" x14ac:dyDescent="0.2">
      <c r="A13243" s="10"/>
    </row>
    <row r="13244" spans="1:1" ht="27.75" customHeight="1" x14ac:dyDescent="0.2">
      <c r="A13244" s="10"/>
    </row>
    <row r="13245" spans="1:1" ht="27.75" customHeight="1" x14ac:dyDescent="0.2">
      <c r="A13245" s="10"/>
    </row>
    <row r="13246" spans="1:1" ht="27.75" customHeight="1" x14ac:dyDescent="0.2">
      <c r="A13246" s="10"/>
    </row>
    <row r="13247" spans="1:1" ht="27.75" customHeight="1" x14ac:dyDescent="0.2">
      <c r="A13247" s="10"/>
    </row>
    <row r="13248" spans="1:1" ht="27.75" customHeight="1" x14ac:dyDescent="0.2">
      <c r="A13248" s="10"/>
    </row>
    <row r="13249" spans="1:1" ht="27.75" customHeight="1" x14ac:dyDescent="0.2">
      <c r="A13249" s="10"/>
    </row>
    <row r="13250" spans="1:1" ht="27.75" customHeight="1" x14ac:dyDescent="0.2">
      <c r="A13250" s="10"/>
    </row>
    <row r="13251" spans="1:1" ht="27.75" customHeight="1" x14ac:dyDescent="0.2">
      <c r="A13251" s="10"/>
    </row>
    <row r="13252" spans="1:1" ht="27.75" customHeight="1" x14ac:dyDescent="0.2">
      <c r="A13252" s="10"/>
    </row>
    <row r="13253" spans="1:1" ht="27.75" customHeight="1" x14ac:dyDescent="0.2">
      <c r="A13253" s="10"/>
    </row>
    <row r="13254" spans="1:1" ht="27.75" customHeight="1" x14ac:dyDescent="0.2">
      <c r="A13254" s="10"/>
    </row>
    <row r="13255" spans="1:1" ht="27.75" customHeight="1" x14ac:dyDescent="0.2">
      <c r="A13255" s="10"/>
    </row>
    <row r="13256" spans="1:1" ht="27.75" customHeight="1" x14ac:dyDescent="0.2">
      <c r="A13256" s="10"/>
    </row>
    <row r="13257" spans="1:1" ht="27.75" customHeight="1" x14ac:dyDescent="0.2">
      <c r="A13257" s="10"/>
    </row>
    <row r="13258" spans="1:1" ht="27.75" customHeight="1" x14ac:dyDescent="0.2">
      <c r="A13258" s="10"/>
    </row>
    <row r="13259" spans="1:1" ht="27.75" customHeight="1" x14ac:dyDescent="0.2">
      <c r="A13259" s="10"/>
    </row>
    <row r="13260" spans="1:1" ht="27.75" customHeight="1" x14ac:dyDescent="0.2">
      <c r="A13260" s="10"/>
    </row>
    <row r="13261" spans="1:1" ht="27.75" customHeight="1" x14ac:dyDescent="0.2">
      <c r="A13261" s="10"/>
    </row>
    <row r="13262" spans="1:1" ht="27.75" customHeight="1" x14ac:dyDescent="0.2">
      <c r="A13262" s="10"/>
    </row>
    <row r="13263" spans="1:1" ht="27.75" customHeight="1" x14ac:dyDescent="0.2">
      <c r="A13263" s="10"/>
    </row>
    <row r="13264" spans="1:1" ht="27.75" customHeight="1" x14ac:dyDescent="0.2">
      <c r="A13264" s="10"/>
    </row>
    <row r="13265" spans="1:1" ht="27.75" customHeight="1" x14ac:dyDescent="0.2">
      <c r="A13265" s="10"/>
    </row>
    <row r="13266" spans="1:1" ht="27.75" customHeight="1" x14ac:dyDescent="0.2">
      <c r="A13266" s="10"/>
    </row>
    <row r="13267" spans="1:1" ht="27.75" customHeight="1" x14ac:dyDescent="0.2">
      <c r="A13267" s="10"/>
    </row>
    <row r="13268" spans="1:1" ht="27.75" customHeight="1" x14ac:dyDescent="0.2">
      <c r="A13268" s="10"/>
    </row>
    <row r="13269" spans="1:1" ht="27.75" customHeight="1" x14ac:dyDescent="0.2">
      <c r="A13269" s="10"/>
    </row>
    <row r="13270" spans="1:1" ht="27.75" customHeight="1" x14ac:dyDescent="0.2">
      <c r="A13270" s="10"/>
    </row>
    <row r="13271" spans="1:1" ht="27.75" customHeight="1" x14ac:dyDescent="0.2">
      <c r="A13271" s="10"/>
    </row>
    <row r="13272" spans="1:1" ht="27.75" customHeight="1" x14ac:dyDescent="0.2">
      <c r="A13272" s="10"/>
    </row>
    <row r="13273" spans="1:1" ht="27.75" customHeight="1" x14ac:dyDescent="0.2">
      <c r="A13273" s="10"/>
    </row>
    <row r="13274" spans="1:1" ht="27.75" customHeight="1" x14ac:dyDescent="0.2">
      <c r="A13274" s="10"/>
    </row>
    <row r="13275" spans="1:1" ht="27.75" customHeight="1" x14ac:dyDescent="0.2">
      <c r="A13275" s="10"/>
    </row>
    <row r="13276" spans="1:1" ht="27.75" customHeight="1" x14ac:dyDescent="0.2">
      <c r="A13276" s="10"/>
    </row>
    <row r="13277" spans="1:1" ht="27.75" customHeight="1" x14ac:dyDescent="0.2">
      <c r="A13277" s="10"/>
    </row>
    <row r="13278" spans="1:1" ht="27.75" customHeight="1" x14ac:dyDescent="0.2">
      <c r="A13278" s="10"/>
    </row>
    <row r="13279" spans="1:1" ht="27.75" customHeight="1" x14ac:dyDescent="0.2">
      <c r="A13279" s="10"/>
    </row>
    <row r="13280" spans="1:1" ht="27.75" customHeight="1" x14ac:dyDescent="0.2">
      <c r="A13280" s="10"/>
    </row>
    <row r="13281" spans="1:1" ht="27.75" customHeight="1" x14ac:dyDescent="0.2">
      <c r="A13281" s="10"/>
    </row>
    <row r="13282" spans="1:1" ht="27.75" customHeight="1" x14ac:dyDescent="0.2">
      <c r="A13282" s="10"/>
    </row>
    <row r="13283" spans="1:1" ht="27.75" customHeight="1" x14ac:dyDescent="0.2">
      <c r="A13283" s="10"/>
    </row>
    <row r="13284" spans="1:1" ht="27.75" customHeight="1" x14ac:dyDescent="0.2">
      <c r="A13284" s="10"/>
    </row>
    <row r="13285" spans="1:1" ht="27.75" customHeight="1" x14ac:dyDescent="0.2">
      <c r="A13285" s="10"/>
    </row>
    <row r="13286" spans="1:1" ht="27.75" customHeight="1" x14ac:dyDescent="0.2">
      <c r="A13286" s="10"/>
    </row>
    <row r="13287" spans="1:1" ht="27.75" customHeight="1" x14ac:dyDescent="0.2">
      <c r="A13287" s="10"/>
    </row>
    <row r="13288" spans="1:1" ht="27.75" customHeight="1" x14ac:dyDescent="0.2">
      <c r="A13288" s="10"/>
    </row>
    <row r="13289" spans="1:1" ht="27.75" customHeight="1" x14ac:dyDescent="0.2">
      <c r="A13289" s="10"/>
    </row>
    <row r="13290" spans="1:1" ht="27.75" customHeight="1" x14ac:dyDescent="0.2">
      <c r="A13290" s="10"/>
    </row>
    <row r="13291" spans="1:1" ht="27.75" customHeight="1" x14ac:dyDescent="0.2">
      <c r="A13291" s="10"/>
    </row>
    <row r="13292" spans="1:1" ht="27.75" customHeight="1" x14ac:dyDescent="0.2">
      <c r="A13292" s="10"/>
    </row>
    <row r="13293" spans="1:1" ht="27.75" customHeight="1" x14ac:dyDescent="0.2">
      <c r="A13293" s="10"/>
    </row>
    <row r="13294" spans="1:1" ht="27.75" customHeight="1" x14ac:dyDescent="0.2">
      <c r="A13294" s="10"/>
    </row>
    <row r="13295" spans="1:1" ht="27.75" customHeight="1" x14ac:dyDescent="0.2">
      <c r="A13295" s="10"/>
    </row>
    <row r="13296" spans="1:1" ht="27.75" customHeight="1" x14ac:dyDescent="0.2">
      <c r="A13296" s="10"/>
    </row>
    <row r="13297" spans="1:1" ht="27.75" customHeight="1" x14ac:dyDescent="0.2">
      <c r="A13297" s="10"/>
    </row>
    <row r="13298" spans="1:1" ht="27.75" customHeight="1" x14ac:dyDescent="0.2">
      <c r="A13298" s="10"/>
    </row>
    <row r="13299" spans="1:1" ht="27.75" customHeight="1" x14ac:dyDescent="0.2">
      <c r="A13299" s="10"/>
    </row>
    <row r="13300" spans="1:1" ht="27.75" customHeight="1" x14ac:dyDescent="0.2">
      <c r="A13300" s="10"/>
    </row>
    <row r="13301" spans="1:1" ht="27.75" customHeight="1" x14ac:dyDescent="0.2">
      <c r="A13301" s="10"/>
    </row>
    <row r="13302" spans="1:1" ht="27.75" customHeight="1" x14ac:dyDescent="0.2">
      <c r="A13302" s="10"/>
    </row>
    <row r="13303" spans="1:1" ht="27.75" customHeight="1" x14ac:dyDescent="0.2">
      <c r="A13303" s="10"/>
    </row>
    <row r="13304" spans="1:1" ht="27.75" customHeight="1" x14ac:dyDescent="0.2">
      <c r="A13304" s="10"/>
    </row>
    <row r="13305" spans="1:1" ht="27.75" customHeight="1" x14ac:dyDescent="0.2">
      <c r="A13305" s="10"/>
    </row>
    <row r="13306" spans="1:1" ht="27.75" customHeight="1" x14ac:dyDescent="0.2">
      <c r="A13306" s="10"/>
    </row>
    <row r="13307" spans="1:1" ht="27.75" customHeight="1" x14ac:dyDescent="0.2">
      <c r="A13307" s="10"/>
    </row>
    <row r="13308" spans="1:1" ht="27.75" customHeight="1" x14ac:dyDescent="0.2">
      <c r="A13308" s="10"/>
    </row>
    <row r="13309" spans="1:1" ht="27.75" customHeight="1" x14ac:dyDescent="0.2">
      <c r="A13309" s="10"/>
    </row>
    <row r="13310" spans="1:1" ht="27.75" customHeight="1" x14ac:dyDescent="0.2">
      <c r="A13310" s="10"/>
    </row>
    <row r="13311" spans="1:1" ht="27.75" customHeight="1" x14ac:dyDescent="0.2">
      <c r="A13311" s="10"/>
    </row>
    <row r="13312" spans="1:1" ht="27.75" customHeight="1" x14ac:dyDescent="0.2">
      <c r="A13312" s="10"/>
    </row>
    <row r="13313" spans="1:1" ht="27.75" customHeight="1" x14ac:dyDescent="0.2">
      <c r="A13313" s="10"/>
    </row>
    <row r="13314" spans="1:1" ht="27.75" customHeight="1" x14ac:dyDescent="0.2">
      <c r="A13314" s="10"/>
    </row>
    <row r="13315" spans="1:1" ht="27.75" customHeight="1" x14ac:dyDescent="0.2">
      <c r="A13315" s="10"/>
    </row>
    <row r="13316" spans="1:1" ht="27.75" customHeight="1" x14ac:dyDescent="0.2">
      <c r="A13316" s="10"/>
    </row>
    <row r="13317" spans="1:1" ht="27.75" customHeight="1" x14ac:dyDescent="0.2">
      <c r="A13317" s="10"/>
    </row>
    <row r="13318" spans="1:1" ht="27.75" customHeight="1" x14ac:dyDescent="0.2">
      <c r="A13318" s="10"/>
    </row>
    <row r="13319" spans="1:1" ht="27.75" customHeight="1" x14ac:dyDescent="0.2">
      <c r="A13319" s="10"/>
    </row>
    <row r="13320" spans="1:1" ht="27.75" customHeight="1" x14ac:dyDescent="0.2">
      <c r="A13320" s="10"/>
    </row>
    <row r="13321" spans="1:1" ht="27.75" customHeight="1" x14ac:dyDescent="0.2">
      <c r="A13321" s="10"/>
    </row>
    <row r="13322" spans="1:1" ht="27.75" customHeight="1" x14ac:dyDescent="0.2">
      <c r="A13322" s="10"/>
    </row>
    <row r="13323" spans="1:1" ht="27.75" customHeight="1" x14ac:dyDescent="0.2">
      <c r="A13323" s="10"/>
    </row>
    <row r="13324" spans="1:1" ht="27.75" customHeight="1" x14ac:dyDescent="0.2">
      <c r="A13324" s="10"/>
    </row>
    <row r="13325" spans="1:1" ht="27.75" customHeight="1" x14ac:dyDescent="0.2">
      <c r="A13325" s="10"/>
    </row>
    <row r="13326" spans="1:1" ht="27.75" customHeight="1" x14ac:dyDescent="0.2">
      <c r="A13326" s="10"/>
    </row>
    <row r="13327" spans="1:1" ht="27.75" customHeight="1" x14ac:dyDescent="0.2">
      <c r="A13327" s="10"/>
    </row>
    <row r="13328" spans="1:1" ht="27.75" customHeight="1" x14ac:dyDescent="0.2">
      <c r="A13328" s="10"/>
    </row>
    <row r="13329" spans="1:1" ht="27.75" customHeight="1" x14ac:dyDescent="0.2">
      <c r="A13329" s="10"/>
    </row>
    <row r="13330" spans="1:1" ht="27.75" customHeight="1" x14ac:dyDescent="0.2">
      <c r="A13330" s="10"/>
    </row>
    <row r="13331" spans="1:1" ht="27.75" customHeight="1" x14ac:dyDescent="0.2">
      <c r="A13331" s="10"/>
    </row>
    <row r="13332" spans="1:1" ht="27.75" customHeight="1" x14ac:dyDescent="0.2">
      <c r="A13332" s="10"/>
    </row>
    <row r="13333" spans="1:1" ht="27.75" customHeight="1" x14ac:dyDescent="0.2">
      <c r="A13333" s="10"/>
    </row>
    <row r="13334" spans="1:1" ht="27.75" customHeight="1" x14ac:dyDescent="0.2">
      <c r="A13334" s="10"/>
    </row>
    <row r="13335" spans="1:1" ht="27.75" customHeight="1" x14ac:dyDescent="0.2">
      <c r="A13335" s="10"/>
    </row>
    <row r="13336" spans="1:1" ht="27.75" customHeight="1" x14ac:dyDescent="0.2">
      <c r="A13336" s="10"/>
    </row>
    <row r="13337" spans="1:1" ht="27.75" customHeight="1" x14ac:dyDescent="0.2">
      <c r="A13337" s="10"/>
    </row>
    <row r="13338" spans="1:1" ht="27.75" customHeight="1" x14ac:dyDescent="0.2">
      <c r="A13338" s="10"/>
    </row>
    <row r="13339" spans="1:1" ht="27.75" customHeight="1" x14ac:dyDescent="0.2">
      <c r="A13339" s="10"/>
    </row>
    <row r="13340" spans="1:1" ht="27.75" customHeight="1" x14ac:dyDescent="0.2">
      <c r="A13340" s="10"/>
    </row>
    <row r="13341" spans="1:1" ht="27.75" customHeight="1" x14ac:dyDescent="0.2">
      <c r="A13341" s="10"/>
    </row>
    <row r="13342" spans="1:1" ht="27.75" customHeight="1" x14ac:dyDescent="0.2">
      <c r="A13342" s="10"/>
    </row>
    <row r="13343" spans="1:1" ht="27.75" customHeight="1" x14ac:dyDescent="0.2">
      <c r="A13343" s="10"/>
    </row>
    <row r="13344" spans="1:1" ht="27.75" customHeight="1" x14ac:dyDescent="0.2">
      <c r="A13344" s="10"/>
    </row>
    <row r="13345" spans="1:1" ht="27.75" customHeight="1" x14ac:dyDescent="0.2">
      <c r="A13345" s="10"/>
    </row>
    <row r="13346" spans="1:1" ht="27.75" customHeight="1" x14ac:dyDescent="0.2">
      <c r="A13346" s="10"/>
    </row>
    <row r="13347" spans="1:1" ht="27.75" customHeight="1" x14ac:dyDescent="0.2">
      <c r="A13347" s="10"/>
    </row>
    <row r="13348" spans="1:1" ht="27.75" customHeight="1" x14ac:dyDescent="0.2">
      <c r="A13348" s="10"/>
    </row>
    <row r="13349" spans="1:1" ht="27.75" customHeight="1" x14ac:dyDescent="0.2">
      <c r="A13349" s="10"/>
    </row>
    <row r="13350" spans="1:1" ht="27.75" customHeight="1" x14ac:dyDescent="0.2">
      <c r="A13350" s="10"/>
    </row>
    <row r="13351" spans="1:1" ht="27.75" customHeight="1" x14ac:dyDescent="0.2">
      <c r="A13351" s="10"/>
    </row>
    <row r="13352" spans="1:1" ht="27.75" customHeight="1" x14ac:dyDescent="0.2">
      <c r="A13352" s="10"/>
    </row>
    <row r="13353" spans="1:1" ht="27.75" customHeight="1" x14ac:dyDescent="0.2">
      <c r="A13353" s="10"/>
    </row>
    <row r="13354" spans="1:1" ht="27.75" customHeight="1" x14ac:dyDescent="0.2">
      <c r="A13354" s="10"/>
    </row>
    <row r="13355" spans="1:1" ht="27.75" customHeight="1" x14ac:dyDescent="0.2">
      <c r="A13355" s="10"/>
    </row>
    <row r="13356" spans="1:1" ht="27.75" customHeight="1" x14ac:dyDescent="0.2">
      <c r="A13356" s="10"/>
    </row>
    <row r="13357" spans="1:1" ht="27.75" customHeight="1" x14ac:dyDescent="0.2">
      <c r="A13357" s="10"/>
    </row>
    <row r="13358" spans="1:1" ht="27.75" customHeight="1" x14ac:dyDescent="0.2">
      <c r="A13358" s="10"/>
    </row>
    <row r="13359" spans="1:1" ht="27.75" customHeight="1" x14ac:dyDescent="0.2">
      <c r="A13359" s="10"/>
    </row>
    <row r="13360" spans="1:1" ht="27.75" customHeight="1" x14ac:dyDescent="0.2">
      <c r="A13360" s="10"/>
    </row>
    <row r="13361" spans="1:1" ht="27.75" customHeight="1" x14ac:dyDescent="0.2">
      <c r="A13361" s="10"/>
    </row>
    <row r="13362" spans="1:1" ht="27.75" customHeight="1" x14ac:dyDescent="0.2">
      <c r="A13362" s="10"/>
    </row>
    <row r="13363" spans="1:1" ht="27.75" customHeight="1" x14ac:dyDescent="0.2">
      <c r="A13363" s="10"/>
    </row>
    <row r="13364" spans="1:1" ht="27.75" customHeight="1" x14ac:dyDescent="0.2">
      <c r="A13364" s="10"/>
    </row>
    <row r="13365" spans="1:1" ht="27.75" customHeight="1" x14ac:dyDescent="0.2">
      <c r="A13365" s="10"/>
    </row>
    <row r="13366" spans="1:1" ht="27.75" customHeight="1" x14ac:dyDescent="0.2">
      <c r="A13366" s="10"/>
    </row>
    <row r="13367" spans="1:1" ht="27.75" customHeight="1" x14ac:dyDescent="0.2">
      <c r="A13367" s="10"/>
    </row>
    <row r="13368" spans="1:1" ht="27.75" customHeight="1" x14ac:dyDescent="0.2">
      <c r="A13368" s="10"/>
    </row>
    <row r="13369" spans="1:1" ht="27.75" customHeight="1" x14ac:dyDescent="0.2">
      <c r="A13369" s="10"/>
    </row>
    <row r="13370" spans="1:1" ht="27.75" customHeight="1" x14ac:dyDescent="0.2">
      <c r="A13370" s="10"/>
    </row>
    <row r="13371" spans="1:1" ht="27.75" customHeight="1" x14ac:dyDescent="0.2">
      <c r="A13371" s="10"/>
    </row>
    <row r="13372" spans="1:1" ht="27.75" customHeight="1" x14ac:dyDescent="0.2">
      <c r="A13372" s="10"/>
    </row>
    <row r="13373" spans="1:1" ht="27.75" customHeight="1" x14ac:dyDescent="0.2">
      <c r="A13373" s="10"/>
    </row>
    <row r="13374" spans="1:1" ht="27.75" customHeight="1" x14ac:dyDescent="0.2">
      <c r="A13374" s="10"/>
    </row>
    <row r="13375" spans="1:1" ht="27.75" customHeight="1" x14ac:dyDescent="0.2">
      <c r="A13375" s="10"/>
    </row>
    <row r="13376" spans="1:1" ht="27.75" customHeight="1" x14ac:dyDescent="0.2">
      <c r="A13376" s="10"/>
    </row>
    <row r="13377" spans="1:1" ht="27.75" customHeight="1" x14ac:dyDescent="0.2">
      <c r="A13377" s="10"/>
    </row>
    <row r="13378" spans="1:1" ht="27.75" customHeight="1" x14ac:dyDescent="0.2">
      <c r="A13378" s="10"/>
    </row>
    <row r="13379" spans="1:1" ht="27.75" customHeight="1" x14ac:dyDescent="0.2">
      <c r="A13379" s="10"/>
    </row>
    <row r="13380" spans="1:1" ht="27.75" customHeight="1" x14ac:dyDescent="0.2">
      <c r="A13380" s="10"/>
    </row>
    <row r="13381" spans="1:1" ht="27.75" customHeight="1" x14ac:dyDescent="0.2">
      <c r="A13381" s="10"/>
    </row>
    <row r="13382" spans="1:1" ht="27.75" customHeight="1" x14ac:dyDescent="0.2">
      <c r="A13382" s="10"/>
    </row>
    <row r="13383" spans="1:1" ht="27.75" customHeight="1" x14ac:dyDescent="0.2">
      <c r="A13383" s="10"/>
    </row>
    <row r="13384" spans="1:1" ht="27.75" customHeight="1" x14ac:dyDescent="0.2">
      <c r="A13384" s="10"/>
    </row>
    <row r="13385" spans="1:1" ht="27.75" customHeight="1" x14ac:dyDescent="0.2">
      <c r="A13385" s="10"/>
    </row>
    <row r="13386" spans="1:1" ht="27.75" customHeight="1" x14ac:dyDescent="0.2">
      <c r="A13386" s="10"/>
    </row>
    <row r="13387" spans="1:1" ht="27.75" customHeight="1" x14ac:dyDescent="0.2">
      <c r="A13387" s="10"/>
    </row>
    <row r="13388" spans="1:1" ht="27.75" customHeight="1" x14ac:dyDescent="0.2">
      <c r="A13388" s="10"/>
    </row>
    <row r="13389" spans="1:1" ht="27.75" customHeight="1" x14ac:dyDescent="0.2">
      <c r="A13389" s="10"/>
    </row>
    <row r="13390" spans="1:1" ht="27.75" customHeight="1" x14ac:dyDescent="0.2">
      <c r="A13390" s="10"/>
    </row>
    <row r="13391" spans="1:1" ht="27.75" customHeight="1" x14ac:dyDescent="0.2">
      <c r="A13391" s="10"/>
    </row>
    <row r="13392" spans="1:1" ht="27.75" customHeight="1" x14ac:dyDescent="0.2">
      <c r="A13392" s="10"/>
    </row>
    <row r="13393" spans="1:1" ht="27.75" customHeight="1" x14ac:dyDescent="0.2">
      <c r="A13393" s="10"/>
    </row>
    <row r="13394" spans="1:1" ht="27.75" customHeight="1" x14ac:dyDescent="0.2">
      <c r="A13394" s="10"/>
    </row>
    <row r="13395" spans="1:1" ht="27.75" customHeight="1" x14ac:dyDescent="0.2">
      <c r="A13395" s="10"/>
    </row>
    <row r="13396" spans="1:1" ht="27.75" customHeight="1" x14ac:dyDescent="0.2">
      <c r="A13396" s="10"/>
    </row>
    <row r="13397" spans="1:1" ht="27.75" customHeight="1" x14ac:dyDescent="0.2">
      <c r="A13397" s="10"/>
    </row>
    <row r="13398" spans="1:1" ht="27.75" customHeight="1" x14ac:dyDescent="0.2">
      <c r="A13398" s="10"/>
    </row>
    <row r="13399" spans="1:1" ht="27.75" customHeight="1" x14ac:dyDescent="0.2">
      <c r="A13399" s="10"/>
    </row>
    <row r="13400" spans="1:1" ht="27.75" customHeight="1" x14ac:dyDescent="0.2">
      <c r="A13400" s="10"/>
    </row>
    <row r="13401" spans="1:1" ht="27.75" customHeight="1" x14ac:dyDescent="0.2">
      <c r="A13401" s="10"/>
    </row>
    <row r="13402" spans="1:1" ht="27.75" customHeight="1" x14ac:dyDescent="0.2">
      <c r="A13402" s="10"/>
    </row>
    <row r="13403" spans="1:1" ht="27.75" customHeight="1" x14ac:dyDescent="0.2">
      <c r="A13403" s="10"/>
    </row>
    <row r="13404" spans="1:1" ht="27.75" customHeight="1" x14ac:dyDescent="0.2">
      <c r="A13404" s="10"/>
    </row>
    <row r="13405" spans="1:1" ht="27.75" customHeight="1" x14ac:dyDescent="0.2">
      <c r="A13405" s="10"/>
    </row>
    <row r="13406" spans="1:1" ht="27.75" customHeight="1" x14ac:dyDescent="0.2">
      <c r="A13406" s="10"/>
    </row>
    <row r="13407" spans="1:1" ht="27.75" customHeight="1" x14ac:dyDescent="0.2">
      <c r="A13407" s="10"/>
    </row>
    <row r="13408" spans="1:1" ht="27.75" customHeight="1" x14ac:dyDescent="0.2">
      <c r="A13408" s="10"/>
    </row>
    <row r="13409" spans="1:1" ht="27.75" customHeight="1" x14ac:dyDescent="0.2">
      <c r="A13409" s="10"/>
    </row>
    <row r="13410" spans="1:1" ht="27.75" customHeight="1" x14ac:dyDescent="0.2">
      <c r="A13410" s="10"/>
    </row>
    <row r="13411" spans="1:1" ht="27.75" customHeight="1" x14ac:dyDescent="0.2">
      <c r="A13411" s="10"/>
    </row>
    <row r="13412" spans="1:1" ht="27.75" customHeight="1" x14ac:dyDescent="0.2">
      <c r="A13412" s="10"/>
    </row>
    <row r="13413" spans="1:1" ht="27.75" customHeight="1" x14ac:dyDescent="0.2">
      <c r="A13413" s="10"/>
    </row>
    <row r="13414" spans="1:1" ht="27.75" customHeight="1" x14ac:dyDescent="0.2">
      <c r="A13414" s="10"/>
    </row>
    <row r="13415" spans="1:1" ht="27.75" customHeight="1" x14ac:dyDescent="0.2">
      <c r="A13415" s="10"/>
    </row>
    <row r="13416" spans="1:1" ht="27.75" customHeight="1" x14ac:dyDescent="0.2">
      <c r="A13416" s="10"/>
    </row>
    <row r="13417" spans="1:1" ht="27.75" customHeight="1" x14ac:dyDescent="0.2">
      <c r="A13417" s="10"/>
    </row>
    <row r="13418" spans="1:1" ht="27.75" customHeight="1" x14ac:dyDescent="0.2">
      <c r="A13418" s="10"/>
    </row>
    <row r="13419" spans="1:1" ht="27.75" customHeight="1" x14ac:dyDescent="0.2">
      <c r="A13419" s="10"/>
    </row>
    <row r="13420" spans="1:1" ht="27.75" customHeight="1" x14ac:dyDescent="0.2">
      <c r="A13420" s="10"/>
    </row>
    <row r="13421" spans="1:1" ht="27.75" customHeight="1" x14ac:dyDescent="0.2">
      <c r="A13421" s="10"/>
    </row>
    <row r="13422" spans="1:1" ht="27.75" customHeight="1" x14ac:dyDescent="0.2">
      <c r="A13422" s="10"/>
    </row>
    <row r="13423" spans="1:1" ht="27.75" customHeight="1" x14ac:dyDescent="0.2">
      <c r="A13423" s="10"/>
    </row>
    <row r="13424" spans="1:1" ht="27.75" customHeight="1" x14ac:dyDescent="0.2">
      <c r="A13424" s="10"/>
    </row>
    <row r="13425" spans="1:1" ht="27.75" customHeight="1" x14ac:dyDescent="0.2">
      <c r="A13425" s="10"/>
    </row>
    <row r="13426" spans="1:1" ht="27.75" customHeight="1" x14ac:dyDescent="0.2">
      <c r="A13426" s="10"/>
    </row>
    <row r="13427" spans="1:1" ht="27.75" customHeight="1" x14ac:dyDescent="0.2">
      <c r="A13427" s="10"/>
    </row>
    <row r="13428" spans="1:1" ht="27.75" customHeight="1" x14ac:dyDescent="0.2">
      <c r="A13428" s="10"/>
    </row>
    <row r="13429" spans="1:1" ht="27.75" customHeight="1" x14ac:dyDescent="0.2">
      <c r="A13429" s="10"/>
    </row>
    <row r="13430" spans="1:1" ht="27.75" customHeight="1" x14ac:dyDescent="0.2">
      <c r="A13430" s="10"/>
    </row>
    <row r="13431" spans="1:1" ht="27.75" customHeight="1" x14ac:dyDescent="0.2">
      <c r="A13431" s="10"/>
    </row>
    <row r="13432" spans="1:1" ht="27.75" customHeight="1" x14ac:dyDescent="0.2">
      <c r="A13432" s="10"/>
    </row>
    <row r="13433" spans="1:1" ht="27.75" customHeight="1" x14ac:dyDescent="0.2">
      <c r="A13433" s="10"/>
    </row>
    <row r="13434" spans="1:1" ht="27.75" customHeight="1" x14ac:dyDescent="0.2">
      <c r="A13434" s="10"/>
    </row>
    <row r="13435" spans="1:1" ht="27.75" customHeight="1" x14ac:dyDescent="0.2">
      <c r="A13435" s="10"/>
    </row>
    <row r="13436" spans="1:1" ht="27.75" customHeight="1" x14ac:dyDescent="0.2">
      <c r="A13436" s="10"/>
    </row>
    <row r="13437" spans="1:1" ht="27.75" customHeight="1" x14ac:dyDescent="0.2">
      <c r="A13437" s="10"/>
    </row>
    <row r="13438" spans="1:1" ht="27.75" customHeight="1" x14ac:dyDescent="0.2">
      <c r="A13438" s="10"/>
    </row>
    <row r="13439" spans="1:1" ht="27.75" customHeight="1" x14ac:dyDescent="0.2">
      <c r="A13439" s="10"/>
    </row>
    <row r="13440" spans="1:1" ht="27.75" customHeight="1" x14ac:dyDescent="0.2">
      <c r="A13440" s="10"/>
    </row>
    <row r="13441" spans="1:1" ht="27.75" customHeight="1" x14ac:dyDescent="0.2">
      <c r="A13441" s="10"/>
    </row>
    <row r="13442" spans="1:1" ht="27.75" customHeight="1" x14ac:dyDescent="0.2">
      <c r="A13442" s="10"/>
    </row>
    <row r="13443" spans="1:1" ht="27.75" customHeight="1" x14ac:dyDescent="0.2">
      <c r="A13443" s="10"/>
    </row>
    <row r="13444" spans="1:1" ht="27.75" customHeight="1" x14ac:dyDescent="0.2">
      <c r="A13444" s="10"/>
    </row>
    <row r="13445" spans="1:1" ht="27.75" customHeight="1" x14ac:dyDescent="0.2">
      <c r="A13445" s="10"/>
    </row>
    <row r="13446" spans="1:1" ht="27.75" customHeight="1" x14ac:dyDescent="0.2">
      <c r="A13446" s="10"/>
    </row>
    <row r="13447" spans="1:1" ht="27.75" customHeight="1" x14ac:dyDescent="0.2">
      <c r="A13447" s="10"/>
    </row>
    <row r="13448" spans="1:1" ht="27.75" customHeight="1" x14ac:dyDescent="0.2">
      <c r="A13448" s="10"/>
    </row>
    <row r="13449" spans="1:1" ht="27.75" customHeight="1" x14ac:dyDescent="0.2">
      <c r="A13449" s="10"/>
    </row>
    <row r="13450" spans="1:1" ht="27.75" customHeight="1" x14ac:dyDescent="0.2">
      <c r="A13450" s="10"/>
    </row>
    <row r="13451" spans="1:1" ht="27.75" customHeight="1" x14ac:dyDescent="0.2">
      <c r="A13451" s="10"/>
    </row>
    <row r="13452" spans="1:1" ht="27.75" customHeight="1" x14ac:dyDescent="0.2">
      <c r="A13452" s="10"/>
    </row>
    <row r="13453" spans="1:1" ht="27.75" customHeight="1" x14ac:dyDescent="0.2">
      <c r="A13453" s="10"/>
    </row>
    <row r="13454" spans="1:1" ht="27.75" customHeight="1" x14ac:dyDescent="0.2">
      <c r="A13454" s="10"/>
    </row>
    <row r="13455" spans="1:1" ht="27.75" customHeight="1" x14ac:dyDescent="0.2">
      <c r="A13455" s="10"/>
    </row>
    <row r="13456" spans="1:1" ht="27.75" customHeight="1" x14ac:dyDescent="0.2">
      <c r="A13456" s="10"/>
    </row>
    <row r="13457" spans="1:1" ht="27.75" customHeight="1" x14ac:dyDescent="0.2">
      <c r="A13457" s="10"/>
    </row>
    <row r="13458" spans="1:1" ht="27.75" customHeight="1" x14ac:dyDescent="0.2">
      <c r="A13458" s="10"/>
    </row>
    <row r="13459" spans="1:1" ht="27.75" customHeight="1" x14ac:dyDescent="0.2">
      <c r="A13459" s="10"/>
    </row>
    <row r="13460" spans="1:1" ht="27.75" customHeight="1" x14ac:dyDescent="0.2">
      <c r="A13460" s="10"/>
    </row>
    <row r="13461" spans="1:1" ht="27.75" customHeight="1" x14ac:dyDescent="0.2">
      <c r="A13461" s="10"/>
    </row>
    <row r="13462" spans="1:1" ht="27.75" customHeight="1" x14ac:dyDescent="0.2">
      <c r="A13462" s="10"/>
    </row>
    <row r="13463" spans="1:1" ht="27.75" customHeight="1" x14ac:dyDescent="0.2">
      <c r="A13463" s="10"/>
    </row>
    <row r="13464" spans="1:1" ht="27.75" customHeight="1" x14ac:dyDescent="0.2">
      <c r="A13464" s="10"/>
    </row>
    <row r="13465" spans="1:1" ht="27.75" customHeight="1" x14ac:dyDescent="0.2">
      <c r="A13465" s="10"/>
    </row>
    <row r="13466" spans="1:1" ht="27.75" customHeight="1" x14ac:dyDescent="0.2">
      <c r="A13466" s="10"/>
    </row>
    <row r="13467" spans="1:1" ht="27.75" customHeight="1" x14ac:dyDescent="0.2">
      <c r="A13467" s="10"/>
    </row>
    <row r="13468" spans="1:1" ht="27.75" customHeight="1" x14ac:dyDescent="0.2">
      <c r="A13468" s="10"/>
    </row>
    <row r="13469" spans="1:1" ht="27.75" customHeight="1" x14ac:dyDescent="0.2">
      <c r="A13469" s="10"/>
    </row>
    <row r="13470" spans="1:1" ht="27.75" customHeight="1" x14ac:dyDescent="0.2">
      <c r="A13470" s="10"/>
    </row>
    <row r="13471" spans="1:1" ht="27.75" customHeight="1" x14ac:dyDescent="0.2">
      <c r="A13471" s="10"/>
    </row>
    <row r="13472" spans="1:1" ht="27.75" customHeight="1" x14ac:dyDescent="0.2">
      <c r="A13472" s="10"/>
    </row>
    <row r="13473" spans="1:1" ht="27.75" customHeight="1" x14ac:dyDescent="0.2">
      <c r="A13473" s="10"/>
    </row>
    <row r="13474" spans="1:1" ht="27.75" customHeight="1" x14ac:dyDescent="0.2">
      <c r="A13474" s="10"/>
    </row>
    <row r="13475" spans="1:1" ht="27.75" customHeight="1" x14ac:dyDescent="0.2">
      <c r="A13475" s="10"/>
    </row>
    <row r="13476" spans="1:1" ht="27.75" customHeight="1" x14ac:dyDescent="0.2">
      <c r="A13476" s="10"/>
    </row>
    <row r="13477" spans="1:1" ht="27.75" customHeight="1" x14ac:dyDescent="0.2">
      <c r="A13477" s="10"/>
    </row>
    <row r="13478" spans="1:1" ht="27.75" customHeight="1" x14ac:dyDescent="0.2">
      <c r="A13478" s="10"/>
    </row>
    <row r="13479" spans="1:1" ht="27.75" customHeight="1" x14ac:dyDescent="0.2">
      <c r="A13479" s="10"/>
    </row>
    <row r="13480" spans="1:1" ht="27.75" customHeight="1" x14ac:dyDescent="0.2">
      <c r="A13480" s="10"/>
    </row>
    <row r="13481" spans="1:1" ht="27.75" customHeight="1" x14ac:dyDescent="0.2">
      <c r="A13481" s="10"/>
    </row>
    <row r="13482" spans="1:1" ht="27.75" customHeight="1" x14ac:dyDescent="0.2">
      <c r="A13482" s="10"/>
    </row>
    <row r="13483" spans="1:1" ht="27.75" customHeight="1" x14ac:dyDescent="0.2">
      <c r="A13483" s="10"/>
    </row>
    <row r="13484" spans="1:1" ht="27.75" customHeight="1" x14ac:dyDescent="0.2">
      <c r="A13484" s="10"/>
    </row>
    <row r="13485" spans="1:1" ht="27.75" customHeight="1" x14ac:dyDescent="0.2">
      <c r="A13485" s="10"/>
    </row>
    <row r="13486" spans="1:1" ht="27.75" customHeight="1" x14ac:dyDescent="0.2">
      <c r="A13486" s="10"/>
    </row>
    <row r="13487" spans="1:1" ht="27.75" customHeight="1" x14ac:dyDescent="0.2">
      <c r="A13487" s="10"/>
    </row>
    <row r="13488" spans="1:1" ht="27.75" customHeight="1" x14ac:dyDescent="0.2">
      <c r="A13488" s="10"/>
    </row>
    <row r="13489" spans="1:1" ht="27.75" customHeight="1" x14ac:dyDescent="0.2">
      <c r="A13489" s="10"/>
    </row>
    <row r="13490" spans="1:1" ht="27.75" customHeight="1" x14ac:dyDescent="0.2">
      <c r="A13490" s="10"/>
    </row>
    <row r="13491" spans="1:1" ht="27.75" customHeight="1" x14ac:dyDescent="0.2">
      <c r="A13491" s="10"/>
    </row>
    <row r="13492" spans="1:1" ht="27.75" customHeight="1" x14ac:dyDescent="0.2">
      <c r="A13492" s="10"/>
    </row>
    <row r="13493" spans="1:1" ht="27.75" customHeight="1" x14ac:dyDescent="0.2">
      <c r="A13493" s="10"/>
    </row>
    <row r="13494" spans="1:1" ht="27.75" customHeight="1" x14ac:dyDescent="0.2">
      <c r="A13494" s="10"/>
    </row>
    <row r="13495" spans="1:1" ht="27.75" customHeight="1" x14ac:dyDescent="0.2">
      <c r="A13495" s="10"/>
    </row>
    <row r="13496" spans="1:1" ht="27.75" customHeight="1" x14ac:dyDescent="0.2">
      <c r="A13496" s="10"/>
    </row>
    <row r="13497" spans="1:1" ht="27.75" customHeight="1" x14ac:dyDescent="0.2">
      <c r="A13497" s="10"/>
    </row>
    <row r="13498" spans="1:1" ht="27.75" customHeight="1" x14ac:dyDescent="0.2">
      <c r="A13498" s="10"/>
    </row>
    <row r="13499" spans="1:1" ht="27.75" customHeight="1" x14ac:dyDescent="0.2">
      <c r="A13499" s="10"/>
    </row>
    <row r="13500" spans="1:1" ht="27.75" customHeight="1" x14ac:dyDescent="0.2">
      <c r="A13500" s="10"/>
    </row>
    <row r="13501" spans="1:1" ht="27.75" customHeight="1" x14ac:dyDescent="0.2">
      <c r="A13501" s="10"/>
    </row>
    <row r="13502" spans="1:1" ht="27.75" customHeight="1" x14ac:dyDescent="0.2">
      <c r="A13502" s="10"/>
    </row>
    <row r="13503" spans="1:1" ht="27.75" customHeight="1" x14ac:dyDescent="0.2">
      <c r="A13503" s="10"/>
    </row>
    <row r="13504" spans="1:1" ht="27.75" customHeight="1" x14ac:dyDescent="0.2">
      <c r="A13504" s="10"/>
    </row>
    <row r="13505" spans="1:1" ht="27.75" customHeight="1" x14ac:dyDescent="0.2">
      <c r="A13505" s="10"/>
    </row>
    <row r="13506" spans="1:1" ht="27.75" customHeight="1" x14ac:dyDescent="0.2">
      <c r="A13506" s="10"/>
    </row>
    <row r="13507" spans="1:1" ht="27.75" customHeight="1" x14ac:dyDescent="0.2">
      <c r="A13507" s="10"/>
    </row>
    <row r="13508" spans="1:1" ht="27.75" customHeight="1" x14ac:dyDescent="0.2">
      <c r="A13508" s="10"/>
    </row>
    <row r="13509" spans="1:1" ht="27.75" customHeight="1" x14ac:dyDescent="0.2">
      <c r="A13509" s="10"/>
    </row>
    <row r="13510" spans="1:1" ht="27.75" customHeight="1" x14ac:dyDescent="0.2">
      <c r="A13510" s="10"/>
    </row>
    <row r="13511" spans="1:1" ht="27.75" customHeight="1" x14ac:dyDescent="0.2">
      <c r="A13511" s="10"/>
    </row>
    <row r="13512" spans="1:1" ht="27.75" customHeight="1" x14ac:dyDescent="0.2">
      <c r="A13512" s="10"/>
    </row>
    <row r="13513" spans="1:1" ht="27.75" customHeight="1" x14ac:dyDescent="0.2">
      <c r="A13513" s="10"/>
    </row>
    <row r="13514" spans="1:1" ht="27.75" customHeight="1" x14ac:dyDescent="0.2">
      <c r="A13514" s="10"/>
    </row>
    <row r="13515" spans="1:1" ht="27.75" customHeight="1" x14ac:dyDescent="0.2">
      <c r="A13515" s="10"/>
    </row>
    <row r="13516" spans="1:1" ht="27.75" customHeight="1" x14ac:dyDescent="0.2">
      <c r="A13516" s="10"/>
    </row>
    <row r="13517" spans="1:1" ht="27.75" customHeight="1" x14ac:dyDescent="0.2">
      <c r="A13517" s="10"/>
    </row>
    <row r="13518" spans="1:1" ht="27.75" customHeight="1" x14ac:dyDescent="0.2">
      <c r="A13518" s="10"/>
    </row>
    <row r="13519" spans="1:1" ht="27.75" customHeight="1" x14ac:dyDescent="0.2">
      <c r="A13519" s="10"/>
    </row>
    <row r="13520" spans="1:1" ht="27.75" customHeight="1" x14ac:dyDescent="0.2">
      <c r="A13520" s="10"/>
    </row>
    <row r="13521" spans="1:1" ht="27.75" customHeight="1" x14ac:dyDescent="0.2">
      <c r="A13521" s="10"/>
    </row>
    <row r="13522" spans="1:1" ht="27.75" customHeight="1" x14ac:dyDescent="0.2">
      <c r="A13522" s="10"/>
    </row>
    <row r="13523" spans="1:1" ht="27.75" customHeight="1" x14ac:dyDescent="0.2">
      <c r="A13523" s="10"/>
    </row>
    <row r="13524" spans="1:1" ht="27.75" customHeight="1" x14ac:dyDescent="0.2">
      <c r="A13524" s="10"/>
    </row>
    <row r="13525" spans="1:1" ht="27.75" customHeight="1" x14ac:dyDescent="0.2">
      <c r="A13525" s="10"/>
    </row>
    <row r="13526" spans="1:1" ht="27.75" customHeight="1" x14ac:dyDescent="0.2">
      <c r="A13526" s="10"/>
    </row>
    <row r="13527" spans="1:1" ht="27.75" customHeight="1" x14ac:dyDescent="0.2">
      <c r="A13527" s="10"/>
    </row>
    <row r="13528" spans="1:1" ht="27.75" customHeight="1" x14ac:dyDescent="0.2">
      <c r="A13528" s="10"/>
    </row>
    <row r="13529" spans="1:1" ht="27.75" customHeight="1" x14ac:dyDescent="0.2">
      <c r="A13529" s="10"/>
    </row>
    <row r="13530" spans="1:1" ht="27.75" customHeight="1" x14ac:dyDescent="0.2">
      <c r="A13530" s="10"/>
    </row>
    <row r="13531" spans="1:1" ht="27.75" customHeight="1" x14ac:dyDescent="0.2">
      <c r="A13531" s="10"/>
    </row>
    <row r="13532" spans="1:1" ht="27.75" customHeight="1" x14ac:dyDescent="0.2">
      <c r="A13532" s="10"/>
    </row>
    <row r="13533" spans="1:1" ht="27.75" customHeight="1" x14ac:dyDescent="0.2">
      <c r="A13533" s="10"/>
    </row>
    <row r="13534" spans="1:1" ht="27.75" customHeight="1" x14ac:dyDescent="0.2">
      <c r="A13534" s="10"/>
    </row>
    <row r="13535" spans="1:1" ht="27.75" customHeight="1" x14ac:dyDescent="0.2">
      <c r="A13535" s="10"/>
    </row>
    <row r="13536" spans="1:1" ht="27.75" customHeight="1" x14ac:dyDescent="0.2">
      <c r="A13536" s="10"/>
    </row>
    <row r="13537" spans="1:1" ht="27.75" customHeight="1" x14ac:dyDescent="0.2">
      <c r="A13537" s="10"/>
    </row>
    <row r="13538" spans="1:1" ht="27.75" customHeight="1" x14ac:dyDescent="0.2">
      <c r="A13538" s="10"/>
    </row>
    <row r="13539" spans="1:1" ht="27.75" customHeight="1" x14ac:dyDescent="0.2">
      <c r="A13539" s="10"/>
    </row>
    <row r="13540" spans="1:1" ht="27.75" customHeight="1" x14ac:dyDescent="0.2">
      <c r="A13540" s="10"/>
    </row>
    <row r="13541" spans="1:1" ht="27.75" customHeight="1" x14ac:dyDescent="0.2">
      <c r="A13541" s="10"/>
    </row>
    <row r="13542" spans="1:1" ht="27.75" customHeight="1" x14ac:dyDescent="0.2">
      <c r="A13542" s="10"/>
    </row>
    <row r="13543" spans="1:1" ht="27.75" customHeight="1" x14ac:dyDescent="0.2">
      <c r="A13543" s="10"/>
    </row>
    <row r="13544" spans="1:1" ht="27.75" customHeight="1" x14ac:dyDescent="0.2">
      <c r="A13544" s="10"/>
    </row>
    <row r="13545" spans="1:1" ht="27.75" customHeight="1" x14ac:dyDescent="0.2">
      <c r="A13545" s="10"/>
    </row>
    <row r="13546" spans="1:1" ht="27.75" customHeight="1" x14ac:dyDescent="0.2">
      <c r="A13546" s="10"/>
    </row>
    <row r="13547" spans="1:1" ht="27.75" customHeight="1" x14ac:dyDescent="0.2">
      <c r="A13547" s="10"/>
    </row>
    <row r="13548" spans="1:1" ht="27.75" customHeight="1" x14ac:dyDescent="0.2">
      <c r="A13548" s="10"/>
    </row>
    <row r="13549" spans="1:1" ht="27.75" customHeight="1" x14ac:dyDescent="0.2">
      <c r="A13549" s="10"/>
    </row>
    <row r="13550" spans="1:1" ht="27.75" customHeight="1" x14ac:dyDescent="0.2">
      <c r="A13550" s="10"/>
    </row>
    <row r="13551" spans="1:1" ht="27.75" customHeight="1" x14ac:dyDescent="0.2">
      <c r="A13551" s="10"/>
    </row>
    <row r="13552" spans="1:1" ht="27.75" customHeight="1" x14ac:dyDescent="0.2">
      <c r="A13552" s="10"/>
    </row>
    <row r="13553" spans="1:1" ht="27.75" customHeight="1" x14ac:dyDescent="0.2">
      <c r="A13553" s="10"/>
    </row>
    <row r="13554" spans="1:1" ht="27.75" customHeight="1" x14ac:dyDescent="0.2">
      <c r="A13554" s="10"/>
    </row>
    <row r="13555" spans="1:1" ht="27.75" customHeight="1" x14ac:dyDescent="0.2">
      <c r="A13555" s="10"/>
    </row>
    <row r="13556" spans="1:1" ht="27.75" customHeight="1" x14ac:dyDescent="0.2">
      <c r="A13556" s="10"/>
    </row>
    <row r="13557" spans="1:1" ht="27.75" customHeight="1" x14ac:dyDescent="0.2">
      <c r="A13557" s="10"/>
    </row>
    <row r="13558" spans="1:1" ht="27.75" customHeight="1" x14ac:dyDescent="0.2">
      <c r="A13558" s="10"/>
    </row>
    <row r="13559" spans="1:1" ht="27.75" customHeight="1" x14ac:dyDescent="0.2">
      <c r="A13559" s="10"/>
    </row>
    <row r="13560" spans="1:1" ht="27.75" customHeight="1" x14ac:dyDescent="0.2">
      <c r="A13560" s="10"/>
    </row>
    <row r="13561" spans="1:1" ht="27.75" customHeight="1" x14ac:dyDescent="0.2">
      <c r="A13561" s="10"/>
    </row>
    <row r="13562" spans="1:1" ht="27.75" customHeight="1" x14ac:dyDescent="0.2">
      <c r="A13562" s="10"/>
    </row>
    <row r="13563" spans="1:1" ht="27.75" customHeight="1" x14ac:dyDescent="0.2">
      <c r="A13563" s="10"/>
    </row>
    <row r="13564" spans="1:1" ht="27.75" customHeight="1" x14ac:dyDescent="0.2">
      <c r="A13564" s="10"/>
    </row>
    <row r="13565" spans="1:1" ht="27.75" customHeight="1" x14ac:dyDescent="0.2">
      <c r="A13565" s="10"/>
    </row>
    <row r="13566" spans="1:1" ht="27.75" customHeight="1" x14ac:dyDescent="0.2">
      <c r="A13566" s="10"/>
    </row>
    <row r="13567" spans="1:1" ht="27.75" customHeight="1" x14ac:dyDescent="0.2">
      <c r="A13567" s="10"/>
    </row>
    <row r="13568" spans="1:1" ht="27.75" customHeight="1" x14ac:dyDescent="0.2">
      <c r="A13568" s="10"/>
    </row>
    <row r="13569" spans="1:1" ht="27.75" customHeight="1" x14ac:dyDescent="0.2">
      <c r="A13569" s="10"/>
    </row>
    <row r="13570" spans="1:1" ht="27.75" customHeight="1" x14ac:dyDescent="0.2">
      <c r="A13570" s="10"/>
    </row>
    <row r="13571" spans="1:1" ht="27.75" customHeight="1" x14ac:dyDescent="0.2">
      <c r="A13571" s="10"/>
    </row>
    <row r="13572" spans="1:1" ht="27.75" customHeight="1" x14ac:dyDescent="0.2">
      <c r="A13572" s="10"/>
    </row>
    <row r="13573" spans="1:1" ht="27.75" customHeight="1" x14ac:dyDescent="0.2">
      <c r="A13573" s="10"/>
    </row>
    <row r="13574" spans="1:1" ht="27.75" customHeight="1" x14ac:dyDescent="0.2">
      <c r="A13574" s="10"/>
    </row>
    <row r="13575" spans="1:1" ht="27.75" customHeight="1" x14ac:dyDescent="0.2">
      <c r="A13575" s="10"/>
    </row>
    <row r="13576" spans="1:1" ht="27.75" customHeight="1" x14ac:dyDescent="0.2">
      <c r="A13576" s="10"/>
    </row>
    <row r="13577" spans="1:1" ht="27.75" customHeight="1" x14ac:dyDescent="0.2">
      <c r="A13577" s="10"/>
    </row>
    <row r="13578" spans="1:1" ht="27.75" customHeight="1" x14ac:dyDescent="0.2">
      <c r="A13578" s="10"/>
    </row>
    <row r="13579" spans="1:1" ht="27.75" customHeight="1" x14ac:dyDescent="0.2">
      <c r="A13579" s="10"/>
    </row>
    <row r="13580" spans="1:1" ht="27.75" customHeight="1" x14ac:dyDescent="0.2">
      <c r="A13580" s="10"/>
    </row>
    <row r="13581" spans="1:1" ht="27.75" customHeight="1" x14ac:dyDescent="0.2">
      <c r="A13581" s="10"/>
    </row>
    <row r="13582" spans="1:1" ht="27.75" customHeight="1" x14ac:dyDescent="0.2">
      <c r="A13582" s="10"/>
    </row>
    <row r="13583" spans="1:1" ht="27.75" customHeight="1" x14ac:dyDescent="0.2">
      <c r="A13583" s="10"/>
    </row>
    <row r="13584" spans="1:1" ht="27.75" customHeight="1" x14ac:dyDescent="0.2">
      <c r="A13584" s="10"/>
    </row>
    <row r="13585" spans="1:1" ht="27.75" customHeight="1" x14ac:dyDescent="0.2">
      <c r="A13585" s="10"/>
    </row>
    <row r="13586" spans="1:1" ht="27.75" customHeight="1" x14ac:dyDescent="0.2">
      <c r="A13586" s="10"/>
    </row>
    <row r="13587" spans="1:1" ht="27.75" customHeight="1" x14ac:dyDescent="0.2">
      <c r="A13587" s="10"/>
    </row>
    <row r="13588" spans="1:1" ht="27.75" customHeight="1" x14ac:dyDescent="0.2">
      <c r="A13588" s="10"/>
    </row>
    <row r="13589" spans="1:1" ht="27.75" customHeight="1" x14ac:dyDescent="0.2">
      <c r="A13589" s="10"/>
    </row>
    <row r="13590" spans="1:1" ht="27.75" customHeight="1" x14ac:dyDescent="0.2">
      <c r="A13590" s="10"/>
    </row>
    <row r="13591" spans="1:1" ht="27.75" customHeight="1" x14ac:dyDescent="0.2">
      <c r="A13591" s="10"/>
    </row>
    <row r="13592" spans="1:1" ht="27.75" customHeight="1" x14ac:dyDescent="0.2">
      <c r="A13592" s="10"/>
    </row>
    <row r="13593" spans="1:1" ht="27.75" customHeight="1" x14ac:dyDescent="0.2">
      <c r="A13593" s="10"/>
    </row>
    <row r="13594" spans="1:1" ht="27.75" customHeight="1" x14ac:dyDescent="0.2">
      <c r="A13594" s="10"/>
    </row>
    <row r="13595" spans="1:1" ht="27.75" customHeight="1" x14ac:dyDescent="0.2">
      <c r="A13595" s="10"/>
    </row>
    <row r="13596" spans="1:1" ht="27.75" customHeight="1" x14ac:dyDescent="0.2">
      <c r="A13596" s="10"/>
    </row>
    <row r="13597" spans="1:1" ht="27.75" customHeight="1" x14ac:dyDescent="0.2">
      <c r="A13597" s="10"/>
    </row>
    <row r="13598" spans="1:1" ht="27.75" customHeight="1" x14ac:dyDescent="0.2">
      <c r="A13598" s="10"/>
    </row>
    <row r="13599" spans="1:1" ht="27.75" customHeight="1" x14ac:dyDescent="0.2">
      <c r="A13599" s="10"/>
    </row>
    <row r="13600" spans="1:1" ht="27.75" customHeight="1" x14ac:dyDescent="0.2">
      <c r="A13600" s="10"/>
    </row>
    <row r="13601" spans="1:1" ht="27.75" customHeight="1" x14ac:dyDescent="0.2">
      <c r="A13601" s="10"/>
    </row>
    <row r="13602" spans="1:1" ht="27.75" customHeight="1" x14ac:dyDescent="0.2">
      <c r="A13602" s="10"/>
    </row>
    <row r="13603" spans="1:1" ht="27.75" customHeight="1" x14ac:dyDescent="0.2">
      <c r="A13603" s="10"/>
    </row>
    <row r="13604" spans="1:1" ht="27.75" customHeight="1" x14ac:dyDescent="0.2">
      <c r="A13604" s="10"/>
    </row>
    <row r="13605" spans="1:1" ht="27.75" customHeight="1" x14ac:dyDescent="0.2">
      <c r="A13605" s="10"/>
    </row>
    <row r="13606" spans="1:1" ht="27.75" customHeight="1" x14ac:dyDescent="0.2">
      <c r="A13606" s="10"/>
    </row>
    <row r="13607" spans="1:1" ht="27.75" customHeight="1" x14ac:dyDescent="0.2">
      <c r="A13607" s="10"/>
    </row>
    <row r="13608" spans="1:1" ht="27.75" customHeight="1" x14ac:dyDescent="0.2">
      <c r="A13608" s="10"/>
    </row>
    <row r="13609" spans="1:1" ht="27.75" customHeight="1" x14ac:dyDescent="0.2">
      <c r="A13609" s="10"/>
    </row>
    <row r="13610" spans="1:1" ht="27.75" customHeight="1" x14ac:dyDescent="0.2">
      <c r="A13610" s="10"/>
    </row>
    <row r="13611" spans="1:1" ht="27.75" customHeight="1" x14ac:dyDescent="0.2">
      <c r="A13611" s="10"/>
    </row>
    <row r="13612" spans="1:1" ht="27.75" customHeight="1" x14ac:dyDescent="0.2">
      <c r="A13612" s="10"/>
    </row>
    <row r="13613" spans="1:1" ht="27.75" customHeight="1" x14ac:dyDescent="0.2">
      <c r="A13613" s="10"/>
    </row>
    <row r="13614" spans="1:1" ht="27.75" customHeight="1" x14ac:dyDescent="0.2">
      <c r="A13614" s="10"/>
    </row>
    <row r="13615" spans="1:1" ht="27.75" customHeight="1" x14ac:dyDescent="0.2">
      <c r="A13615" s="10"/>
    </row>
    <row r="13616" spans="1:1" ht="27.75" customHeight="1" x14ac:dyDescent="0.2">
      <c r="A13616" s="10"/>
    </row>
    <row r="13617" spans="1:1" ht="27.75" customHeight="1" x14ac:dyDescent="0.2">
      <c r="A13617" s="10"/>
    </row>
    <row r="13618" spans="1:1" ht="27.75" customHeight="1" x14ac:dyDescent="0.2">
      <c r="A13618" s="10"/>
    </row>
    <row r="13619" spans="1:1" ht="27.75" customHeight="1" x14ac:dyDescent="0.2">
      <c r="A13619" s="10"/>
    </row>
    <row r="13620" spans="1:1" ht="27.75" customHeight="1" x14ac:dyDescent="0.2">
      <c r="A13620" s="10"/>
    </row>
    <row r="13621" spans="1:1" ht="27.75" customHeight="1" x14ac:dyDescent="0.2">
      <c r="A13621" s="10"/>
    </row>
    <row r="13622" spans="1:1" ht="27.75" customHeight="1" x14ac:dyDescent="0.2">
      <c r="A13622" s="10"/>
    </row>
    <row r="13623" spans="1:1" ht="27.75" customHeight="1" x14ac:dyDescent="0.2">
      <c r="A13623" s="10"/>
    </row>
    <row r="13624" spans="1:1" ht="27.75" customHeight="1" x14ac:dyDescent="0.2">
      <c r="A13624" s="10"/>
    </row>
    <row r="13625" spans="1:1" ht="27.75" customHeight="1" x14ac:dyDescent="0.2">
      <c r="A13625" s="10"/>
    </row>
    <row r="13626" spans="1:1" ht="27.75" customHeight="1" x14ac:dyDescent="0.2">
      <c r="A13626" s="10"/>
    </row>
    <row r="13627" spans="1:1" ht="27.75" customHeight="1" x14ac:dyDescent="0.2">
      <c r="A13627" s="10"/>
    </row>
    <row r="13628" spans="1:1" ht="27.75" customHeight="1" x14ac:dyDescent="0.2">
      <c r="A13628" s="10"/>
    </row>
    <row r="13629" spans="1:1" ht="27.75" customHeight="1" x14ac:dyDescent="0.2">
      <c r="A13629" s="10"/>
    </row>
    <row r="13630" spans="1:1" ht="27.75" customHeight="1" x14ac:dyDescent="0.2">
      <c r="A13630" s="10"/>
    </row>
    <row r="13631" spans="1:1" ht="27.75" customHeight="1" x14ac:dyDescent="0.2">
      <c r="A13631" s="10"/>
    </row>
    <row r="13632" spans="1:1" ht="27.75" customHeight="1" x14ac:dyDescent="0.2">
      <c r="A13632" s="10"/>
    </row>
    <row r="13633" spans="1:1" ht="27.75" customHeight="1" x14ac:dyDescent="0.2">
      <c r="A13633" s="10"/>
    </row>
    <row r="13634" spans="1:1" ht="27.75" customHeight="1" x14ac:dyDescent="0.2">
      <c r="A13634" s="10"/>
    </row>
    <row r="13635" spans="1:1" ht="27.75" customHeight="1" x14ac:dyDescent="0.2">
      <c r="A13635" s="10"/>
    </row>
    <row r="13636" spans="1:1" ht="27.75" customHeight="1" x14ac:dyDescent="0.2">
      <c r="A13636" s="10"/>
    </row>
    <row r="13637" spans="1:1" ht="27.75" customHeight="1" x14ac:dyDescent="0.2">
      <c r="A13637" s="10"/>
    </row>
    <row r="13638" spans="1:1" ht="27.75" customHeight="1" x14ac:dyDescent="0.2">
      <c r="A13638" s="10"/>
    </row>
    <row r="13639" spans="1:1" ht="27.75" customHeight="1" x14ac:dyDescent="0.2">
      <c r="A13639" s="10"/>
    </row>
    <row r="13640" spans="1:1" ht="27.75" customHeight="1" x14ac:dyDescent="0.2">
      <c r="A13640" s="10"/>
    </row>
    <row r="13641" spans="1:1" ht="27.75" customHeight="1" x14ac:dyDescent="0.2">
      <c r="A13641" s="10"/>
    </row>
    <row r="13642" spans="1:1" ht="27.75" customHeight="1" x14ac:dyDescent="0.2">
      <c r="A13642" s="10"/>
    </row>
    <row r="13643" spans="1:1" ht="27.75" customHeight="1" x14ac:dyDescent="0.2">
      <c r="A13643" s="10"/>
    </row>
    <row r="13644" spans="1:1" ht="27.75" customHeight="1" x14ac:dyDescent="0.2">
      <c r="A13644" s="10"/>
    </row>
    <row r="13645" spans="1:1" ht="27.75" customHeight="1" x14ac:dyDescent="0.2">
      <c r="A13645" s="10"/>
    </row>
    <row r="13646" spans="1:1" ht="27.75" customHeight="1" x14ac:dyDescent="0.2">
      <c r="A13646" s="10"/>
    </row>
    <row r="13647" spans="1:1" ht="27.75" customHeight="1" x14ac:dyDescent="0.2">
      <c r="A13647" s="10"/>
    </row>
    <row r="13648" spans="1:1" ht="27.75" customHeight="1" x14ac:dyDescent="0.2">
      <c r="A13648" s="10"/>
    </row>
    <row r="13649" spans="1:1" ht="27.75" customHeight="1" x14ac:dyDescent="0.2">
      <c r="A13649" s="10"/>
    </row>
    <row r="13650" spans="1:1" ht="27.75" customHeight="1" x14ac:dyDescent="0.2">
      <c r="A13650" s="10"/>
    </row>
    <row r="13651" spans="1:1" ht="27.75" customHeight="1" x14ac:dyDescent="0.2">
      <c r="A13651" s="10"/>
    </row>
    <row r="13652" spans="1:1" ht="27.75" customHeight="1" x14ac:dyDescent="0.2">
      <c r="A13652" s="10"/>
    </row>
    <row r="13653" spans="1:1" ht="27.75" customHeight="1" x14ac:dyDescent="0.2">
      <c r="A13653" s="10"/>
    </row>
    <row r="13654" spans="1:1" ht="27.75" customHeight="1" x14ac:dyDescent="0.2">
      <c r="A13654" s="10"/>
    </row>
    <row r="13655" spans="1:1" ht="27.75" customHeight="1" x14ac:dyDescent="0.2">
      <c r="A13655" s="10"/>
    </row>
    <row r="13656" spans="1:1" ht="27.75" customHeight="1" x14ac:dyDescent="0.2">
      <c r="A13656" s="10"/>
    </row>
    <row r="13657" spans="1:1" ht="27.75" customHeight="1" x14ac:dyDescent="0.2">
      <c r="A13657" s="10"/>
    </row>
    <row r="13658" spans="1:1" ht="27.75" customHeight="1" x14ac:dyDescent="0.2">
      <c r="A13658" s="10"/>
    </row>
    <row r="13659" spans="1:1" ht="27.75" customHeight="1" x14ac:dyDescent="0.2">
      <c r="A13659" s="10"/>
    </row>
    <row r="13660" spans="1:1" ht="27.75" customHeight="1" x14ac:dyDescent="0.2">
      <c r="A13660" s="10"/>
    </row>
    <row r="13661" spans="1:1" ht="27.75" customHeight="1" x14ac:dyDescent="0.2">
      <c r="A13661" s="10"/>
    </row>
    <row r="13662" spans="1:1" ht="27.75" customHeight="1" x14ac:dyDescent="0.2">
      <c r="A13662" s="10"/>
    </row>
    <row r="13663" spans="1:1" ht="27.75" customHeight="1" x14ac:dyDescent="0.2">
      <c r="A13663" s="10"/>
    </row>
    <row r="13664" spans="1:1" ht="27.75" customHeight="1" x14ac:dyDescent="0.2">
      <c r="A13664" s="10"/>
    </row>
    <row r="13665" spans="1:1" ht="27.75" customHeight="1" x14ac:dyDescent="0.2">
      <c r="A13665" s="10"/>
    </row>
    <row r="13666" spans="1:1" ht="27.75" customHeight="1" x14ac:dyDescent="0.2">
      <c r="A13666" s="10"/>
    </row>
    <row r="13667" spans="1:1" ht="27.75" customHeight="1" x14ac:dyDescent="0.2">
      <c r="A13667" s="10"/>
    </row>
    <row r="13668" spans="1:1" ht="27.75" customHeight="1" x14ac:dyDescent="0.2">
      <c r="A13668" s="10"/>
    </row>
    <row r="13669" spans="1:1" ht="27.75" customHeight="1" x14ac:dyDescent="0.2">
      <c r="A13669" s="10"/>
    </row>
    <row r="13670" spans="1:1" ht="27.75" customHeight="1" x14ac:dyDescent="0.2">
      <c r="A13670" s="10"/>
    </row>
    <row r="13671" spans="1:1" ht="27.75" customHeight="1" x14ac:dyDescent="0.2">
      <c r="A13671" s="10"/>
    </row>
    <row r="13672" spans="1:1" ht="27.75" customHeight="1" x14ac:dyDescent="0.2">
      <c r="A13672" s="10"/>
    </row>
    <row r="13673" spans="1:1" ht="27.75" customHeight="1" x14ac:dyDescent="0.2">
      <c r="A13673" s="10"/>
    </row>
    <row r="13674" spans="1:1" ht="27.75" customHeight="1" x14ac:dyDescent="0.2">
      <c r="A13674" s="10"/>
    </row>
    <row r="13675" spans="1:1" ht="27.75" customHeight="1" x14ac:dyDescent="0.2">
      <c r="A13675" s="10"/>
    </row>
    <row r="13676" spans="1:1" ht="27.75" customHeight="1" x14ac:dyDescent="0.2">
      <c r="A13676" s="10"/>
    </row>
    <row r="13677" spans="1:1" ht="27.75" customHeight="1" x14ac:dyDescent="0.2">
      <c r="A13677" s="10"/>
    </row>
    <row r="13678" spans="1:1" ht="27.75" customHeight="1" x14ac:dyDescent="0.2">
      <c r="A13678" s="10"/>
    </row>
    <row r="13679" spans="1:1" ht="27.75" customHeight="1" x14ac:dyDescent="0.2">
      <c r="A13679" s="10"/>
    </row>
    <row r="13680" spans="1:1" ht="27.75" customHeight="1" x14ac:dyDescent="0.2">
      <c r="A13680" s="10"/>
    </row>
    <row r="13681" spans="1:1" ht="27.75" customHeight="1" x14ac:dyDescent="0.2">
      <c r="A13681" s="10"/>
    </row>
    <row r="13682" spans="1:1" ht="27.75" customHeight="1" x14ac:dyDescent="0.2">
      <c r="A13682" s="10"/>
    </row>
    <row r="13683" spans="1:1" ht="27.75" customHeight="1" x14ac:dyDescent="0.2">
      <c r="A13683" s="10"/>
    </row>
    <row r="13684" spans="1:1" ht="27.75" customHeight="1" x14ac:dyDescent="0.2">
      <c r="A13684" s="10"/>
    </row>
    <row r="13685" spans="1:1" ht="27.75" customHeight="1" x14ac:dyDescent="0.2">
      <c r="A13685" s="10"/>
    </row>
    <row r="13686" spans="1:1" ht="27.75" customHeight="1" x14ac:dyDescent="0.2">
      <c r="A13686" s="10"/>
    </row>
    <row r="13687" spans="1:1" ht="27.75" customHeight="1" x14ac:dyDescent="0.2">
      <c r="A13687" s="10"/>
    </row>
    <row r="13688" spans="1:1" ht="27.75" customHeight="1" x14ac:dyDescent="0.2">
      <c r="A13688" s="10"/>
    </row>
    <row r="13689" spans="1:1" ht="27.75" customHeight="1" x14ac:dyDescent="0.2">
      <c r="A13689" s="10"/>
    </row>
    <row r="13690" spans="1:1" ht="27.75" customHeight="1" x14ac:dyDescent="0.2">
      <c r="A13690" s="10"/>
    </row>
    <row r="13691" spans="1:1" ht="27.75" customHeight="1" x14ac:dyDescent="0.2">
      <c r="A13691" s="10"/>
    </row>
    <row r="13692" spans="1:1" ht="27.75" customHeight="1" x14ac:dyDescent="0.2">
      <c r="A13692" s="10"/>
    </row>
    <row r="13693" spans="1:1" ht="27.75" customHeight="1" x14ac:dyDescent="0.2">
      <c r="A13693" s="10"/>
    </row>
    <row r="13694" spans="1:1" ht="27.75" customHeight="1" x14ac:dyDescent="0.2">
      <c r="A13694" s="10"/>
    </row>
    <row r="13695" spans="1:1" ht="27.75" customHeight="1" x14ac:dyDescent="0.2">
      <c r="A13695" s="10"/>
    </row>
    <row r="13696" spans="1:1" ht="27.75" customHeight="1" x14ac:dyDescent="0.2">
      <c r="A13696" s="10"/>
    </row>
    <row r="13697" spans="1:1" ht="27.75" customHeight="1" x14ac:dyDescent="0.2">
      <c r="A13697" s="10"/>
    </row>
    <row r="13698" spans="1:1" ht="27.75" customHeight="1" x14ac:dyDescent="0.2">
      <c r="A13698" s="10"/>
    </row>
    <row r="13699" spans="1:1" ht="27.75" customHeight="1" x14ac:dyDescent="0.2">
      <c r="A13699" s="10"/>
    </row>
    <row r="13700" spans="1:1" ht="27.75" customHeight="1" x14ac:dyDescent="0.2">
      <c r="A13700" s="10"/>
    </row>
    <row r="13701" spans="1:1" ht="27.75" customHeight="1" x14ac:dyDescent="0.2">
      <c r="A13701" s="10"/>
    </row>
    <row r="13702" spans="1:1" ht="27.75" customHeight="1" x14ac:dyDescent="0.2">
      <c r="A13702" s="10"/>
    </row>
    <row r="13703" spans="1:1" ht="27.75" customHeight="1" x14ac:dyDescent="0.2">
      <c r="A13703" s="10"/>
    </row>
    <row r="13704" spans="1:1" ht="27.75" customHeight="1" x14ac:dyDescent="0.2">
      <c r="A13704" s="10"/>
    </row>
    <row r="13705" spans="1:1" ht="27.75" customHeight="1" x14ac:dyDescent="0.2">
      <c r="A13705" s="10"/>
    </row>
    <row r="13706" spans="1:1" ht="27.75" customHeight="1" x14ac:dyDescent="0.2">
      <c r="A13706" s="10"/>
    </row>
    <row r="13707" spans="1:1" ht="27.75" customHeight="1" x14ac:dyDescent="0.2">
      <c r="A13707" s="10"/>
    </row>
    <row r="13708" spans="1:1" ht="27.75" customHeight="1" x14ac:dyDescent="0.2">
      <c r="A13708" s="10"/>
    </row>
    <row r="13709" spans="1:1" ht="27.75" customHeight="1" x14ac:dyDescent="0.2">
      <c r="A13709" s="10"/>
    </row>
    <row r="13710" spans="1:1" ht="27.75" customHeight="1" x14ac:dyDescent="0.2">
      <c r="A13710" s="10"/>
    </row>
    <row r="13711" spans="1:1" ht="27.75" customHeight="1" x14ac:dyDescent="0.2">
      <c r="A13711" s="10"/>
    </row>
    <row r="13712" spans="1:1" ht="27.75" customHeight="1" x14ac:dyDescent="0.2">
      <c r="A13712" s="10"/>
    </row>
    <row r="13713" spans="1:1" ht="27.75" customHeight="1" x14ac:dyDescent="0.2">
      <c r="A13713" s="10"/>
    </row>
    <row r="13714" spans="1:1" ht="27.75" customHeight="1" x14ac:dyDescent="0.2">
      <c r="A13714" s="10"/>
    </row>
    <row r="13715" spans="1:1" ht="27.75" customHeight="1" x14ac:dyDescent="0.2">
      <c r="A13715" s="10"/>
    </row>
    <row r="13716" spans="1:1" ht="27.75" customHeight="1" x14ac:dyDescent="0.2">
      <c r="A13716" s="10"/>
    </row>
    <row r="13717" spans="1:1" ht="27.75" customHeight="1" x14ac:dyDescent="0.2">
      <c r="A13717" s="10"/>
    </row>
    <row r="13718" spans="1:1" ht="27.75" customHeight="1" x14ac:dyDescent="0.2">
      <c r="A13718" s="10"/>
    </row>
    <row r="13719" spans="1:1" ht="27.75" customHeight="1" x14ac:dyDescent="0.2">
      <c r="A13719" s="10"/>
    </row>
    <row r="13720" spans="1:1" ht="27.75" customHeight="1" x14ac:dyDescent="0.2">
      <c r="A13720" s="10"/>
    </row>
    <row r="13721" spans="1:1" ht="27.75" customHeight="1" x14ac:dyDescent="0.2">
      <c r="A13721" s="10"/>
    </row>
    <row r="13722" spans="1:1" ht="27.75" customHeight="1" x14ac:dyDescent="0.2">
      <c r="A13722" s="10"/>
    </row>
    <row r="13723" spans="1:1" ht="27.75" customHeight="1" x14ac:dyDescent="0.2">
      <c r="A13723" s="10"/>
    </row>
    <row r="13724" spans="1:1" ht="27.75" customHeight="1" x14ac:dyDescent="0.2">
      <c r="A13724" s="10"/>
    </row>
    <row r="13725" spans="1:1" ht="27.75" customHeight="1" x14ac:dyDescent="0.2">
      <c r="A13725" s="10"/>
    </row>
    <row r="13726" spans="1:1" ht="27.75" customHeight="1" x14ac:dyDescent="0.2">
      <c r="A13726" s="10"/>
    </row>
    <row r="13727" spans="1:1" ht="27.75" customHeight="1" x14ac:dyDescent="0.2">
      <c r="A13727" s="10"/>
    </row>
    <row r="13728" spans="1:1" ht="27.75" customHeight="1" x14ac:dyDescent="0.2">
      <c r="A13728" s="10"/>
    </row>
    <row r="13729" spans="1:1" ht="27.75" customHeight="1" x14ac:dyDescent="0.2">
      <c r="A13729" s="10"/>
    </row>
    <row r="13730" spans="1:1" ht="27.75" customHeight="1" x14ac:dyDescent="0.2">
      <c r="A13730" s="10"/>
    </row>
    <row r="13731" spans="1:1" ht="27.75" customHeight="1" x14ac:dyDescent="0.2">
      <c r="A13731" s="10"/>
    </row>
    <row r="13732" spans="1:1" ht="27.75" customHeight="1" x14ac:dyDescent="0.2">
      <c r="A13732" s="10"/>
    </row>
    <row r="13733" spans="1:1" ht="27.75" customHeight="1" x14ac:dyDescent="0.2">
      <c r="A13733" s="10"/>
    </row>
    <row r="13734" spans="1:1" ht="27.75" customHeight="1" x14ac:dyDescent="0.2">
      <c r="A13734" s="10"/>
    </row>
    <row r="13735" spans="1:1" ht="27.75" customHeight="1" x14ac:dyDescent="0.2">
      <c r="A13735" s="10"/>
    </row>
    <row r="13736" spans="1:1" ht="27.75" customHeight="1" x14ac:dyDescent="0.2">
      <c r="A13736" s="10"/>
    </row>
    <row r="13737" spans="1:1" ht="27.75" customHeight="1" x14ac:dyDescent="0.2">
      <c r="A13737" s="10"/>
    </row>
    <row r="13738" spans="1:1" ht="27.75" customHeight="1" x14ac:dyDescent="0.2">
      <c r="A13738" s="10"/>
    </row>
    <row r="13739" spans="1:1" ht="27.75" customHeight="1" x14ac:dyDescent="0.2">
      <c r="A13739" s="10"/>
    </row>
    <row r="13740" spans="1:1" ht="27.75" customHeight="1" x14ac:dyDescent="0.2">
      <c r="A13740" s="10"/>
    </row>
    <row r="13741" spans="1:1" ht="27.75" customHeight="1" x14ac:dyDescent="0.2">
      <c r="A13741" s="10"/>
    </row>
    <row r="13742" spans="1:1" ht="27.75" customHeight="1" x14ac:dyDescent="0.2">
      <c r="A13742" s="10"/>
    </row>
    <row r="13743" spans="1:1" ht="27.75" customHeight="1" x14ac:dyDescent="0.2">
      <c r="A13743" s="10"/>
    </row>
    <row r="13744" spans="1:1" ht="27.75" customHeight="1" x14ac:dyDescent="0.2">
      <c r="A13744" s="10"/>
    </row>
    <row r="13745" spans="1:1" ht="27.75" customHeight="1" x14ac:dyDescent="0.2">
      <c r="A13745" s="10"/>
    </row>
    <row r="13746" spans="1:1" ht="27.75" customHeight="1" x14ac:dyDescent="0.2">
      <c r="A13746" s="10"/>
    </row>
    <row r="13747" spans="1:1" ht="27.75" customHeight="1" x14ac:dyDescent="0.2">
      <c r="A13747" s="10"/>
    </row>
    <row r="13748" spans="1:1" ht="27.75" customHeight="1" x14ac:dyDescent="0.2">
      <c r="A13748" s="10"/>
    </row>
    <row r="13749" spans="1:1" ht="27.75" customHeight="1" x14ac:dyDescent="0.2">
      <c r="A13749" s="10"/>
    </row>
    <row r="13750" spans="1:1" ht="27.75" customHeight="1" x14ac:dyDescent="0.2">
      <c r="A13750" s="10"/>
    </row>
    <row r="13751" spans="1:1" ht="27.75" customHeight="1" x14ac:dyDescent="0.2">
      <c r="A13751" s="10"/>
    </row>
    <row r="13752" spans="1:1" ht="27.75" customHeight="1" x14ac:dyDescent="0.2">
      <c r="A13752" s="10"/>
    </row>
    <row r="13753" spans="1:1" ht="27.75" customHeight="1" x14ac:dyDescent="0.2">
      <c r="A13753" s="10"/>
    </row>
    <row r="13754" spans="1:1" ht="27.75" customHeight="1" x14ac:dyDescent="0.2">
      <c r="A13754" s="10"/>
    </row>
    <row r="13755" spans="1:1" ht="27.75" customHeight="1" x14ac:dyDescent="0.2">
      <c r="A13755" s="10"/>
    </row>
    <row r="13756" spans="1:1" ht="27.75" customHeight="1" x14ac:dyDescent="0.2">
      <c r="A13756" s="10"/>
    </row>
    <row r="13757" spans="1:1" ht="27.75" customHeight="1" x14ac:dyDescent="0.2">
      <c r="A13757" s="10"/>
    </row>
    <row r="13758" spans="1:1" ht="27.75" customHeight="1" x14ac:dyDescent="0.2">
      <c r="A13758" s="10"/>
    </row>
    <row r="13759" spans="1:1" ht="27.75" customHeight="1" x14ac:dyDescent="0.2">
      <c r="A13759" s="10"/>
    </row>
    <row r="13760" spans="1:1" ht="27.75" customHeight="1" x14ac:dyDescent="0.2">
      <c r="A13760" s="10"/>
    </row>
    <row r="13761" spans="1:1" ht="27.75" customHeight="1" x14ac:dyDescent="0.2">
      <c r="A13761" s="10"/>
    </row>
    <row r="13762" spans="1:1" ht="27.75" customHeight="1" x14ac:dyDescent="0.2">
      <c r="A13762" s="10"/>
    </row>
    <row r="13763" spans="1:1" ht="27.75" customHeight="1" x14ac:dyDescent="0.2">
      <c r="A13763" s="10"/>
    </row>
    <row r="13764" spans="1:1" ht="27.75" customHeight="1" x14ac:dyDescent="0.2">
      <c r="A13764" s="10"/>
    </row>
    <row r="13765" spans="1:1" ht="27.75" customHeight="1" x14ac:dyDescent="0.2">
      <c r="A13765" s="10"/>
    </row>
    <row r="13766" spans="1:1" ht="27.75" customHeight="1" x14ac:dyDescent="0.2">
      <c r="A13766" s="10"/>
    </row>
    <row r="13767" spans="1:1" ht="27.75" customHeight="1" x14ac:dyDescent="0.2">
      <c r="A13767" s="10"/>
    </row>
    <row r="13768" spans="1:1" ht="27.75" customHeight="1" x14ac:dyDescent="0.2">
      <c r="A13768" s="10"/>
    </row>
    <row r="13769" spans="1:1" ht="27.75" customHeight="1" x14ac:dyDescent="0.2">
      <c r="A13769" s="10"/>
    </row>
    <row r="13770" spans="1:1" ht="27.75" customHeight="1" x14ac:dyDescent="0.2">
      <c r="A13770" s="10"/>
    </row>
    <row r="13771" spans="1:1" ht="27.75" customHeight="1" x14ac:dyDescent="0.2">
      <c r="A13771" s="10"/>
    </row>
    <row r="13772" spans="1:1" ht="27.75" customHeight="1" x14ac:dyDescent="0.2">
      <c r="A13772" s="10"/>
    </row>
    <row r="13773" spans="1:1" ht="27.75" customHeight="1" x14ac:dyDescent="0.2">
      <c r="A13773" s="10"/>
    </row>
    <row r="13774" spans="1:1" ht="27.75" customHeight="1" x14ac:dyDescent="0.2">
      <c r="A13774" s="10"/>
    </row>
    <row r="13775" spans="1:1" ht="27.75" customHeight="1" x14ac:dyDescent="0.2">
      <c r="A13775" s="10"/>
    </row>
    <row r="13776" spans="1:1" ht="27.75" customHeight="1" x14ac:dyDescent="0.2">
      <c r="A13776" s="10"/>
    </row>
    <row r="13777" spans="1:1" ht="27.75" customHeight="1" x14ac:dyDescent="0.2">
      <c r="A13777" s="10"/>
    </row>
    <row r="13778" spans="1:1" ht="27.75" customHeight="1" x14ac:dyDescent="0.2">
      <c r="A13778" s="10"/>
    </row>
    <row r="13779" spans="1:1" ht="27.75" customHeight="1" x14ac:dyDescent="0.2">
      <c r="A13779" s="10"/>
    </row>
    <row r="13780" spans="1:1" ht="27.75" customHeight="1" x14ac:dyDescent="0.2">
      <c r="A13780" s="10"/>
    </row>
    <row r="13781" spans="1:1" ht="27.75" customHeight="1" x14ac:dyDescent="0.2">
      <c r="A13781" s="10"/>
    </row>
    <row r="13782" spans="1:1" ht="27.75" customHeight="1" x14ac:dyDescent="0.2">
      <c r="A13782" s="10"/>
    </row>
    <row r="13783" spans="1:1" ht="27.75" customHeight="1" x14ac:dyDescent="0.2">
      <c r="A13783" s="10"/>
    </row>
    <row r="13784" spans="1:1" ht="27.75" customHeight="1" x14ac:dyDescent="0.2">
      <c r="A13784" s="10"/>
    </row>
    <row r="13785" spans="1:1" ht="27.75" customHeight="1" x14ac:dyDescent="0.2">
      <c r="A13785" s="10"/>
    </row>
    <row r="13786" spans="1:1" ht="27.75" customHeight="1" x14ac:dyDescent="0.2">
      <c r="A13786" s="10"/>
    </row>
    <row r="13787" spans="1:1" ht="27.75" customHeight="1" x14ac:dyDescent="0.2">
      <c r="A13787" s="10"/>
    </row>
    <row r="13788" spans="1:1" ht="27.75" customHeight="1" x14ac:dyDescent="0.2">
      <c r="A13788" s="10"/>
    </row>
    <row r="13789" spans="1:1" ht="27.75" customHeight="1" x14ac:dyDescent="0.2">
      <c r="A13789" s="10"/>
    </row>
    <row r="13790" spans="1:1" ht="27.75" customHeight="1" x14ac:dyDescent="0.2">
      <c r="A13790" s="10"/>
    </row>
    <row r="13791" spans="1:1" ht="27.75" customHeight="1" x14ac:dyDescent="0.2">
      <c r="A13791" s="10"/>
    </row>
    <row r="13792" spans="1:1" ht="27.75" customHeight="1" x14ac:dyDescent="0.2">
      <c r="A13792" s="10"/>
    </row>
    <row r="13793" spans="1:1" ht="27.75" customHeight="1" x14ac:dyDescent="0.2">
      <c r="A13793" s="10"/>
    </row>
    <row r="13794" spans="1:1" ht="27.75" customHeight="1" x14ac:dyDescent="0.2">
      <c r="A13794" s="10"/>
    </row>
    <row r="13795" spans="1:1" ht="27.75" customHeight="1" x14ac:dyDescent="0.2">
      <c r="A13795" s="10"/>
    </row>
    <row r="13796" spans="1:1" ht="27.75" customHeight="1" x14ac:dyDescent="0.2">
      <c r="A13796" s="10"/>
    </row>
    <row r="13797" spans="1:1" ht="27.75" customHeight="1" x14ac:dyDescent="0.2">
      <c r="A13797" s="10"/>
    </row>
    <row r="13798" spans="1:1" ht="27.75" customHeight="1" x14ac:dyDescent="0.2">
      <c r="A13798" s="10"/>
    </row>
    <row r="13799" spans="1:1" ht="27.75" customHeight="1" x14ac:dyDescent="0.2">
      <c r="A13799" s="10"/>
    </row>
    <row r="13800" spans="1:1" ht="27.75" customHeight="1" x14ac:dyDescent="0.2">
      <c r="A13800" s="10"/>
    </row>
    <row r="13801" spans="1:1" ht="27.75" customHeight="1" x14ac:dyDescent="0.2">
      <c r="A13801" s="10"/>
    </row>
    <row r="13802" spans="1:1" ht="27.75" customHeight="1" x14ac:dyDescent="0.2">
      <c r="A13802" s="10"/>
    </row>
    <row r="13803" spans="1:1" ht="27.75" customHeight="1" x14ac:dyDescent="0.2">
      <c r="A13803" s="10"/>
    </row>
    <row r="13804" spans="1:1" ht="27.75" customHeight="1" x14ac:dyDescent="0.2">
      <c r="A13804" s="10"/>
    </row>
    <row r="13805" spans="1:1" ht="27.75" customHeight="1" x14ac:dyDescent="0.2">
      <c r="A13805" s="10"/>
    </row>
    <row r="13806" spans="1:1" ht="27.75" customHeight="1" x14ac:dyDescent="0.2">
      <c r="A13806" s="10"/>
    </row>
    <row r="13807" spans="1:1" ht="27.75" customHeight="1" x14ac:dyDescent="0.2">
      <c r="A13807" s="10"/>
    </row>
    <row r="13808" spans="1:1" ht="27.75" customHeight="1" x14ac:dyDescent="0.2">
      <c r="A13808" s="10"/>
    </row>
    <row r="13809" spans="1:1" ht="27.75" customHeight="1" x14ac:dyDescent="0.2">
      <c r="A13809" s="10"/>
    </row>
    <row r="13810" spans="1:1" ht="27.75" customHeight="1" x14ac:dyDescent="0.2">
      <c r="A13810" s="10"/>
    </row>
    <row r="13811" spans="1:1" ht="27.75" customHeight="1" x14ac:dyDescent="0.2">
      <c r="A13811" s="10"/>
    </row>
    <row r="13812" spans="1:1" ht="27.75" customHeight="1" x14ac:dyDescent="0.2">
      <c r="A13812" s="10"/>
    </row>
    <row r="13813" spans="1:1" ht="27.75" customHeight="1" x14ac:dyDescent="0.2">
      <c r="A13813" s="10"/>
    </row>
    <row r="13814" spans="1:1" ht="27.75" customHeight="1" x14ac:dyDescent="0.2">
      <c r="A13814" s="10"/>
    </row>
    <row r="13815" spans="1:1" ht="27.75" customHeight="1" x14ac:dyDescent="0.2">
      <c r="A13815" s="10"/>
    </row>
    <row r="13816" spans="1:1" ht="27.75" customHeight="1" x14ac:dyDescent="0.2">
      <c r="A13816" s="10"/>
    </row>
    <row r="13817" spans="1:1" ht="27.75" customHeight="1" x14ac:dyDescent="0.2">
      <c r="A13817" s="10"/>
    </row>
    <row r="13818" spans="1:1" ht="27.75" customHeight="1" x14ac:dyDescent="0.2">
      <c r="A13818" s="10"/>
    </row>
    <row r="13819" spans="1:1" ht="27.75" customHeight="1" x14ac:dyDescent="0.2">
      <c r="A13819" s="10"/>
    </row>
    <row r="13820" spans="1:1" ht="27.75" customHeight="1" x14ac:dyDescent="0.2">
      <c r="A13820" s="10"/>
    </row>
    <row r="13821" spans="1:1" ht="27.75" customHeight="1" x14ac:dyDescent="0.2">
      <c r="A13821" s="10"/>
    </row>
    <row r="13822" spans="1:1" ht="27.75" customHeight="1" x14ac:dyDescent="0.2">
      <c r="A13822" s="10"/>
    </row>
    <row r="13823" spans="1:1" ht="27.75" customHeight="1" x14ac:dyDescent="0.2">
      <c r="A13823" s="10"/>
    </row>
    <row r="13824" spans="1:1" ht="27.75" customHeight="1" x14ac:dyDescent="0.2">
      <c r="A13824" s="10"/>
    </row>
    <row r="13825" spans="1:1" ht="27.75" customHeight="1" x14ac:dyDescent="0.2">
      <c r="A13825" s="10"/>
    </row>
    <row r="13826" spans="1:1" ht="27.75" customHeight="1" x14ac:dyDescent="0.2">
      <c r="A13826" s="10"/>
    </row>
    <row r="13827" spans="1:1" ht="27.75" customHeight="1" x14ac:dyDescent="0.2">
      <c r="A13827" s="10"/>
    </row>
    <row r="13828" spans="1:1" ht="27.75" customHeight="1" x14ac:dyDescent="0.2">
      <c r="A13828" s="10"/>
    </row>
    <row r="13829" spans="1:1" ht="27.75" customHeight="1" x14ac:dyDescent="0.2">
      <c r="A13829" s="10"/>
    </row>
    <row r="13830" spans="1:1" ht="27.75" customHeight="1" x14ac:dyDescent="0.2">
      <c r="A13830" s="10"/>
    </row>
    <row r="13831" spans="1:1" ht="27.75" customHeight="1" x14ac:dyDescent="0.2">
      <c r="A13831" s="10"/>
    </row>
    <row r="13832" spans="1:1" ht="27.75" customHeight="1" x14ac:dyDescent="0.2">
      <c r="A13832" s="10"/>
    </row>
    <row r="13833" spans="1:1" ht="27.75" customHeight="1" x14ac:dyDescent="0.2">
      <c r="A13833" s="10"/>
    </row>
    <row r="13834" spans="1:1" ht="27.75" customHeight="1" x14ac:dyDescent="0.2">
      <c r="A13834" s="10"/>
    </row>
    <row r="13835" spans="1:1" ht="27.75" customHeight="1" x14ac:dyDescent="0.2">
      <c r="A13835" s="10"/>
    </row>
    <row r="13836" spans="1:1" ht="27.75" customHeight="1" x14ac:dyDescent="0.2">
      <c r="A13836" s="10"/>
    </row>
    <row r="13837" spans="1:1" ht="27.75" customHeight="1" x14ac:dyDescent="0.2">
      <c r="A13837" s="10"/>
    </row>
    <row r="13838" spans="1:1" ht="27.75" customHeight="1" x14ac:dyDescent="0.2">
      <c r="A13838" s="10"/>
    </row>
    <row r="13839" spans="1:1" ht="27.75" customHeight="1" x14ac:dyDescent="0.2">
      <c r="A13839" s="10"/>
    </row>
    <row r="13840" spans="1:1" ht="27.75" customHeight="1" x14ac:dyDescent="0.2">
      <c r="A13840" s="10"/>
    </row>
    <row r="13841" spans="1:1" ht="27.75" customHeight="1" x14ac:dyDescent="0.2">
      <c r="A13841" s="10"/>
    </row>
    <row r="13842" spans="1:1" ht="27.75" customHeight="1" x14ac:dyDescent="0.2">
      <c r="A13842" s="10"/>
    </row>
    <row r="13843" spans="1:1" ht="27.75" customHeight="1" x14ac:dyDescent="0.2">
      <c r="A13843" s="10"/>
    </row>
    <row r="13844" spans="1:1" ht="27.75" customHeight="1" x14ac:dyDescent="0.2">
      <c r="A13844" s="10"/>
    </row>
    <row r="13845" spans="1:1" ht="27.75" customHeight="1" x14ac:dyDescent="0.2">
      <c r="A13845" s="10"/>
    </row>
    <row r="13846" spans="1:1" ht="27.75" customHeight="1" x14ac:dyDescent="0.2">
      <c r="A13846" s="10"/>
    </row>
    <row r="13847" spans="1:1" ht="27.75" customHeight="1" x14ac:dyDescent="0.2">
      <c r="A13847" s="10"/>
    </row>
    <row r="13848" spans="1:1" ht="27.75" customHeight="1" x14ac:dyDescent="0.2">
      <c r="A13848" s="10"/>
    </row>
    <row r="13849" spans="1:1" ht="27.75" customHeight="1" x14ac:dyDescent="0.2">
      <c r="A13849" s="10"/>
    </row>
    <row r="13850" spans="1:1" ht="27.75" customHeight="1" x14ac:dyDescent="0.2">
      <c r="A13850" s="10"/>
    </row>
    <row r="13851" spans="1:1" ht="27.75" customHeight="1" x14ac:dyDescent="0.2">
      <c r="A13851" s="10"/>
    </row>
    <row r="13852" spans="1:1" ht="27.75" customHeight="1" x14ac:dyDescent="0.2">
      <c r="A13852" s="10"/>
    </row>
    <row r="13853" spans="1:1" ht="27.75" customHeight="1" x14ac:dyDescent="0.2">
      <c r="A13853" s="10"/>
    </row>
    <row r="13854" spans="1:1" ht="27.75" customHeight="1" x14ac:dyDescent="0.2">
      <c r="A13854" s="10"/>
    </row>
    <row r="13855" spans="1:1" ht="27.75" customHeight="1" x14ac:dyDescent="0.2">
      <c r="A13855" s="10"/>
    </row>
    <row r="13856" spans="1:1" ht="27.75" customHeight="1" x14ac:dyDescent="0.2">
      <c r="A13856" s="10"/>
    </row>
    <row r="13857" spans="1:1" ht="27.75" customHeight="1" x14ac:dyDescent="0.2">
      <c r="A13857" s="10"/>
    </row>
    <row r="13858" spans="1:1" ht="27.75" customHeight="1" x14ac:dyDescent="0.2">
      <c r="A13858" s="10"/>
    </row>
    <row r="13859" spans="1:1" ht="27.75" customHeight="1" x14ac:dyDescent="0.2">
      <c r="A13859" s="10"/>
    </row>
    <row r="13860" spans="1:1" ht="27.75" customHeight="1" x14ac:dyDescent="0.2">
      <c r="A13860" s="10"/>
    </row>
    <row r="13861" spans="1:1" ht="27.75" customHeight="1" x14ac:dyDescent="0.2">
      <c r="A13861" s="10"/>
    </row>
    <row r="13862" spans="1:1" ht="27.75" customHeight="1" x14ac:dyDescent="0.2">
      <c r="A13862" s="10"/>
    </row>
    <row r="13863" spans="1:1" ht="27.75" customHeight="1" x14ac:dyDescent="0.2">
      <c r="A13863" s="10"/>
    </row>
    <row r="13864" spans="1:1" ht="27.75" customHeight="1" x14ac:dyDescent="0.2">
      <c r="A13864" s="10"/>
    </row>
    <row r="13865" spans="1:1" ht="27.75" customHeight="1" x14ac:dyDescent="0.2">
      <c r="A13865" s="10"/>
    </row>
    <row r="13866" spans="1:1" ht="27.75" customHeight="1" x14ac:dyDescent="0.2">
      <c r="A13866" s="10"/>
    </row>
    <row r="13867" spans="1:1" ht="27.75" customHeight="1" x14ac:dyDescent="0.2">
      <c r="A13867" s="10"/>
    </row>
    <row r="13868" spans="1:1" ht="27.75" customHeight="1" x14ac:dyDescent="0.2">
      <c r="A13868" s="10"/>
    </row>
    <row r="13869" spans="1:1" ht="27.75" customHeight="1" x14ac:dyDescent="0.2">
      <c r="A13869" s="10"/>
    </row>
    <row r="13870" spans="1:1" ht="27.75" customHeight="1" x14ac:dyDescent="0.2">
      <c r="A13870" s="10"/>
    </row>
    <row r="13871" spans="1:1" ht="27.75" customHeight="1" x14ac:dyDescent="0.2">
      <c r="A13871" s="10"/>
    </row>
    <row r="13872" spans="1:1" ht="27.75" customHeight="1" x14ac:dyDescent="0.2">
      <c r="A13872" s="10"/>
    </row>
    <row r="13873" spans="1:1" ht="27.75" customHeight="1" x14ac:dyDescent="0.2">
      <c r="A13873" s="10"/>
    </row>
    <row r="13874" spans="1:1" ht="27.75" customHeight="1" x14ac:dyDescent="0.2">
      <c r="A13874" s="10"/>
    </row>
    <row r="13875" spans="1:1" ht="27.75" customHeight="1" x14ac:dyDescent="0.2">
      <c r="A13875" s="10"/>
    </row>
    <row r="13876" spans="1:1" ht="27.75" customHeight="1" x14ac:dyDescent="0.2">
      <c r="A13876" s="10"/>
    </row>
    <row r="13877" spans="1:1" ht="27.75" customHeight="1" x14ac:dyDescent="0.2">
      <c r="A13877" s="10"/>
    </row>
    <row r="13878" spans="1:1" ht="27.75" customHeight="1" x14ac:dyDescent="0.2">
      <c r="A13878" s="10"/>
    </row>
    <row r="13879" spans="1:1" ht="27.75" customHeight="1" x14ac:dyDescent="0.2">
      <c r="A13879" s="10"/>
    </row>
    <row r="13880" spans="1:1" ht="27.75" customHeight="1" x14ac:dyDescent="0.2">
      <c r="A13880" s="10"/>
    </row>
    <row r="13881" spans="1:1" ht="27.75" customHeight="1" x14ac:dyDescent="0.2">
      <c r="A13881" s="10"/>
    </row>
    <row r="13882" spans="1:1" ht="27.75" customHeight="1" x14ac:dyDescent="0.2">
      <c r="A13882" s="10"/>
    </row>
    <row r="13883" spans="1:1" ht="27.75" customHeight="1" x14ac:dyDescent="0.2">
      <c r="A13883" s="10"/>
    </row>
    <row r="13884" spans="1:1" ht="27.75" customHeight="1" x14ac:dyDescent="0.2">
      <c r="A13884" s="10"/>
    </row>
    <row r="13885" spans="1:1" ht="27.75" customHeight="1" x14ac:dyDescent="0.2">
      <c r="A13885" s="10"/>
    </row>
    <row r="13886" spans="1:1" ht="27.75" customHeight="1" x14ac:dyDescent="0.2">
      <c r="A13886" s="10"/>
    </row>
    <row r="13887" spans="1:1" ht="27.75" customHeight="1" x14ac:dyDescent="0.2">
      <c r="A13887" s="10"/>
    </row>
    <row r="13888" spans="1:1" ht="27.75" customHeight="1" x14ac:dyDescent="0.2">
      <c r="A13888" s="10"/>
    </row>
    <row r="13889" spans="1:1" ht="27.75" customHeight="1" x14ac:dyDescent="0.2">
      <c r="A13889" s="10"/>
    </row>
    <row r="13890" spans="1:1" ht="27.75" customHeight="1" x14ac:dyDescent="0.2">
      <c r="A13890" s="10"/>
    </row>
    <row r="13891" spans="1:1" ht="27.75" customHeight="1" x14ac:dyDescent="0.2">
      <c r="A13891" s="10"/>
    </row>
    <row r="13892" spans="1:1" ht="27.75" customHeight="1" x14ac:dyDescent="0.2">
      <c r="A13892" s="10"/>
    </row>
    <row r="13893" spans="1:1" ht="27.75" customHeight="1" x14ac:dyDescent="0.2">
      <c r="A13893" s="10"/>
    </row>
    <row r="13894" spans="1:1" ht="27.75" customHeight="1" x14ac:dyDescent="0.2">
      <c r="A13894" s="10"/>
    </row>
    <row r="13895" spans="1:1" ht="27.75" customHeight="1" x14ac:dyDescent="0.2">
      <c r="A13895" s="10"/>
    </row>
    <row r="13896" spans="1:1" ht="27.75" customHeight="1" x14ac:dyDescent="0.2">
      <c r="A13896" s="10"/>
    </row>
    <row r="13897" spans="1:1" ht="27.75" customHeight="1" x14ac:dyDescent="0.2">
      <c r="A13897" s="10"/>
    </row>
    <row r="13898" spans="1:1" ht="27.75" customHeight="1" x14ac:dyDescent="0.2">
      <c r="A13898" s="10"/>
    </row>
    <row r="13899" spans="1:1" ht="27.75" customHeight="1" x14ac:dyDescent="0.2">
      <c r="A13899" s="10"/>
    </row>
    <row r="13900" spans="1:1" ht="27.75" customHeight="1" x14ac:dyDescent="0.2">
      <c r="A13900" s="10"/>
    </row>
    <row r="13901" spans="1:1" ht="27.75" customHeight="1" x14ac:dyDescent="0.2">
      <c r="A13901" s="10"/>
    </row>
    <row r="13902" spans="1:1" ht="27.75" customHeight="1" x14ac:dyDescent="0.2">
      <c r="A13902" s="10"/>
    </row>
    <row r="13903" spans="1:1" ht="27.75" customHeight="1" x14ac:dyDescent="0.2">
      <c r="A13903" s="10"/>
    </row>
    <row r="13904" spans="1:1" ht="27.75" customHeight="1" x14ac:dyDescent="0.2">
      <c r="A13904" s="10"/>
    </row>
    <row r="13905" spans="1:1" ht="27.75" customHeight="1" x14ac:dyDescent="0.2">
      <c r="A13905" s="10"/>
    </row>
    <row r="13906" spans="1:1" ht="27.75" customHeight="1" x14ac:dyDescent="0.2">
      <c r="A13906" s="10"/>
    </row>
    <row r="13907" spans="1:1" ht="27.75" customHeight="1" x14ac:dyDescent="0.2">
      <c r="A13907" s="10"/>
    </row>
    <row r="13908" spans="1:1" ht="27.75" customHeight="1" x14ac:dyDescent="0.2">
      <c r="A13908" s="10"/>
    </row>
    <row r="13909" spans="1:1" ht="27.75" customHeight="1" x14ac:dyDescent="0.2">
      <c r="A13909" s="10"/>
    </row>
    <row r="13910" spans="1:1" ht="27.75" customHeight="1" x14ac:dyDescent="0.2">
      <c r="A13910" s="10"/>
    </row>
    <row r="13911" spans="1:1" ht="27.75" customHeight="1" x14ac:dyDescent="0.2">
      <c r="A13911" s="10"/>
    </row>
    <row r="13912" spans="1:1" ht="27.75" customHeight="1" x14ac:dyDescent="0.2">
      <c r="A13912" s="10"/>
    </row>
    <row r="13913" spans="1:1" ht="27.75" customHeight="1" x14ac:dyDescent="0.2">
      <c r="A13913" s="10"/>
    </row>
    <row r="13914" spans="1:1" ht="27.75" customHeight="1" x14ac:dyDescent="0.2">
      <c r="A13914" s="10"/>
    </row>
    <row r="13915" spans="1:1" ht="27.75" customHeight="1" x14ac:dyDescent="0.2">
      <c r="A13915" s="10"/>
    </row>
    <row r="13916" spans="1:1" ht="27.75" customHeight="1" x14ac:dyDescent="0.2">
      <c r="A13916" s="10"/>
    </row>
    <row r="13917" spans="1:1" ht="27.75" customHeight="1" x14ac:dyDescent="0.2">
      <c r="A13917" s="10"/>
    </row>
    <row r="13918" spans="1:1" ht="27.75" customHeight="1" x14ac:dyDescent="0.2">
      <c r="A13918" s="10"/>
    </row>
    <row r="13919" spans="1:1" ht="27.75" customHeight="1" x14ac:dyDescent="0.2">
      <c r="A13919" s="10"/>
    </row>
    <row r="13920" spans="1:1" ht="27.75" customHeight="1" x14ac:dyDescent="0.2">
      <c r="A13920" s="10"/>
    </row>
    <row r="13921" spans="1:1" ht="27.75" customHeight="1" x14ac:dyDescent="0.2">
      <c r="A13921" s="10"/>
    </row>
    <row r="13922" spans="1:1" ht="27.75" customHeight="1" x14ac:dyDescent="0.2">
      <c r="A13922" s="10"/>
    </row>
    <row r="13923" spans="1:1" ht="27.75" customHeight="1" x14ac:dyDescent="0.2">
      <c r="A13923" s="10"/>
    </row>
    <row r="13924" spans="1:1" ht="27.75" customHeight="1" x14ac:dyDescent="0.2">
      <c r="A13924" s="10"/>
    </row>
    <row r="13925" spans="1:1" ht="27.75" customHeight="1" x14ac:dyDescent="0.2">
      <c r="A13925" s="10"/>
    </row>
    <row r="13926" spans="1:1" ht="27.75" customHeight="1" x14ac:dyDescent="0.2">
      <c r="A13926" s="10"/>
    </row>
    <row r="13927" spans="1:1" ht="27.75" customHeight="1" x14ac:dyDescent="0.2">
      <c r="A13927" s="10"/>
    </row>
    <row r="13928" spans="1:1" ht="27.75" customHeight="1" x14ac:dyDescent="0.2">
      <c r="A13928" s="10"/>
    </row>
    <row r="13929" spans="1:1" ht="27.75" customHeight="1" x14ac:dyDescent="0.2">
      <c r="A13929" s="10"/>
    </row>
    <row r="13930" spans="1:1" ht="27.75" customHeight="1" x14ac:dyDescent="0.2">
      <c r="A13930" s="10"/>
    </row>
    <row r="13931" spans="1:1" ht="27.75" customHeight="1" x14ac:dyDescent="0.2">
      <c r="A13931" s="10"/>
    </row>
    <row r="13932" spans="1:1" ht="27.75" customHeight="1" x14ac:dyDescent="0.2">
      <c r="A13932" s="10"/>
    </row>
    <row r="13933" spans="1:1" ht="27.75" customHeight="1" x14ac:dyDescent="0.2">
      <c r="A13933" s="10"/>
    </row>
    <row r="13934" spans="1:1" ht="27.75" customHeight="1" x14ac:dyDescent="0.2">
      <c r="A13934" s="10"/>
    </row>
    <row r="13935" spans="1:1" ht="27.75" customHeight="1" x14ac:dyDescent="0.2">
      <c r="A13935" s="10"/>
    </row>
    <row r="13936" spans="1:1" ht="27.75" customHeight="1" x14ac:dyDescent="0.2">
      <c r="A13936" s="10"/>
    </row>
    <row r="13937" spans="1:1" ht="27.75" customHeight="1" x14ac:dyDescent="0.2">
      <c r="A13937" s="10"/>
    </row>
    <row r="13938" spans="1:1" ht="27.75" customHeight="1" x14ac:dyDescent="0.2">
      <c r="A13938" s="10"/>
    </row>
    <row r="13939" spans="1:1" ht="27.75" customHeight="1" x14ac:dyDescent="0.2">
      <c r="A13939" s="10"/>
    </row>
    <row r="13940" spans="1:1" ht="27.75" customHeight="1" x14ac:dyDescent="0.2">
      <c r="A13940" s="10"/>
    </row>
    <row r="13941" spans="1:1" ht="27.75" customHeight="1" x14ac:dyDescent="0.2">
      <c r="A13941" s="10"/>
    </row>
    <row r="13942" spans="1:1" ht="27.75" customHeight="1" x14ac:dyDescent="0.2">
      <c r="A13942" s="10"/>
    </row>
    <row r="13943" spans="1:1" ht="27.75" customHeight="1" x14ac:dyDescent="0.2">
      <c r="A13943" s="10"/>
    </row>
    <row r="13944" spans="1:1" ht="27.75" customHeight="1" x14ac:dyDescent="0.2">
      <c r="A13944" s="10"/>
    </row>
    <row r="13945" spans="1:1" ht="27.75" customHeight="1" x14ac:dyDescent="0.2">
      <c r="A13945" s="10"/>
    </row>
    <row r="13946" spans="1:1" ht="27.75" customHeight="1" x14ac:dyDescent="0.2">
      <c r="A13946" s="10"/>
    </row>
    <row r="13947" spans="1:1" ht="27.75" customHeight="1" x14ac:dyDescent="0.2">
      <c r="A13947" s="10"/>
    </row>
    <row r="13948" spans="1:1" ht="27.75" customHeight="1" x14ac:dyDescent="0.2">
      <c r="A13948" s="10"/>
    </row>
    <row r="13949" spans="1:1" ht="27.75" customHeight="1" x14ac:dyDescent="0.2">
      <c r="A13949" s="10"/>
    </row>
    <row r="13950" spans="1:1" ht="27.75" customHeight="1" x14ac:dyDescent="0.2">
      <c r="A13950" s="10"/>
    </row>
    <row r="13951" spans="1:1" ht="27.75" customHeight="1" x14ac:dyDescent="0.2">
      <c r="A13951" s="10"/>
    </row>
    <row r="13952" spans="1:1" ht="27.75" customHeight="1" x14ac:dyDescent="0.2">
      <c r="A13952" s="10"/>
    </row>
    <row r="13953" spans="1:1" ht="27.75" customHeight="1" x14ac:dyDescent="0.2">
      <c r="A13953" s="10"/>
    </row>
    <row r="13954" spans="1:1" ht="27.75" customHeight="1" x14ac:dyDescent="0.2">
      <c r="A13954" s="10"/>
    </row>
    <row r="13955" spans="1:1" ht="27.75" customHeight="1" x14ac:dyDescent="0.2">
      <c r="A13955" s="10"/>
    </row>
    <row r="13956" spans="1:1" ht="27.75" customHeight="1" x14ac:dyDescent="0.2">
      <c r="A13956" s="10"/>
    </row>
    <row r="13957" spans="1:1" ht="27.75" customHeight="1" x14ac:dyDescent="0.2">
      <c r="A13957" s="10"/>
    </row>
    <row r="13958" spans="1:1" ht="27.75" customHeight="1" x14ac:dyDescent="0.2">
      <c r="A13958" s="10"/>
    </row>
    <row r="13959" spans="1:1" ht="27.75" customHeight="1" x14ac:dyDescent="0.2">
      <c r="A13959" s="10"/>
    </row>
    <row r="13960" spans="1:1" ht="27.75" customHeight="1" x14ac:dyDescent="0.2">
      <c r="A13960" s="10"/>
    </row>
    <row r="13961" spans="1:1" ht="27.75" customHeight="1" x14ac:dyDescent="0.2">
      <c r="A13961" s="10"/>
    </row>
    <row r="13962" spans="1:1" ht="27.75" customHeight="1" x14ac:dyDescent="0.2">
      <c r="A13962" s="10"/>
    </row>
    <row r="13963" spans="1:1" ht="27.75" customHeight="1" x14ac:dyDescent="0.2">
      <c r="A13963" s="10"/>
    </row>
    <row r="13964" spans="1:1" ht="27.75" customHeight="1" x14ac:dyDescent="0.2">
      <c r="A13964" s="10"/>
    </row>
    <row r="13965" spans="1:1" ht="27.75" customHeight="1" x14ac:dyDescent="0.2">
      <c r="A13965" s="10"/>
    </row>
    <row r="13966" spans="1:1" ht="27.75" customHeight="1" x14ac:dyDescent="0.2">
      <c r="A13966" s="10"/>
    </row>
    <row r="13967" spans="1:1" ht="27.75" customHeight="1" x14ac:dyDescent="0.2">
      <c r="A13967" s="10"/>
    </row>
    <row r="13968" spans="1:1" ht="27.75" customHeight="1" x14ac:dyDescent="0.2">
      <c r="A13968" s="10"/>
    </row>
    <row r="13969" spans="1:1" ht="27.75" customHeight="1" x14ac:dyDescent="0.2">
      <c r="A13969" s="10"/>
    </row>
    <row r="13970" spans="1:1" ht="27.75" customHeight="1" x14ac:dyDescent="0.2">
      <c r="A13970" s="10"/>
    </row>
    <row r="13971" spans="1:1" ht="27.75" customHeight="1" x14ac:dyDescent="0.2">
      <c r="A13971" s="10"/>
    </row>
    <row r="13972" spans="1:1" ht="27.75" customHeight="1" x14ac:dyDescent="0.2">
      <c r="A13972" s="10"/>
    </row>
    <row r="13973" spans="1:1" ht="27.75" customHeight="1" x14ac:dyDescent="0.2">
      <c r="A13973" s="10"/>
    </row>
    <row r="13974" spans="1:1" ht="27.75" customHeight="1" x14ac:dyDescent="0.2">
      <c r="A13974" s="10"/>
    </row>
    <row r="13975" spans="1:1" ht="27.75" customHeight="1" x14ac:dyDescent="0.2">
      <c r="A13975" s="10"/>
    </row>
    <row r="13976" spans="1:1" ht="27.75" customHeight="1" x14ac:dyDescent="0.2">
      <c r="A13976" s="10"/>
    </row>
    <row r="13977" spans="1:1" ht="27.75" customHeight="1" x14ac:dyDescent="0.2">
      <c r="A13977" s="10"/>
    </row>
    <row r="13978" spans="1:1" ht="27.75" customHeight="1" x14ac:dyDescent="0.2">
      <c r="A13978" s="10"/>
    </row>
    <row r="13979" spans="1:1" ht="27.75" customHeight="1" x14ac:dyDescent="0.2">
      <c r="A13979" s="10"/>
    </row>
    <row r="13980" spans="1:1" ht="27.75" customHeight="1" x14ac:dyDescent="0.2">
      <c r="A13980" s="10"/>
    </row>
    <row r="13981" spans="1:1" ht="27.75" customHeight="1" x14ac:dyDescent="0.2">
      <c r="A13981" s="10"/>
    </row>
    <row r="13982" spans="1:1" ht="27.75" customHeight="1" x14ac:dyDescent="0.2">
      <c r="A13982" s="10"/>
    </row>
    <row r="13983" spans="1:1" ht="27.75" customHeight="1" x14ac:dyDescent="0.2">
      <c r="A13983" s="10"/>
    </row>
    <row r="13984" spans="1:1" ht="27.75" customHeight="1" x14ac:dyDescent="0.2">
      <c r="A13984" s="10"/>
    </row>
    <row r="13985" spans="1:1" ht="27.75" customHeight="1" x14ac:dyDescent="0.2">
      <c r="A13985" s="10"/>
    </row>
    <row r="13986" spans="1:1" ht="27.75" customHeight="1" x14ac:dyDescent="0.2">
      <c r="A13986" s="10"/>
    </row>
    <row r="13987" spans="1:1" ht="27.75" customHeight="1" x14ac:dyDescent="0.2">
      <c r="A13987" s="10"/>
    </row>
    <row r="13988" spans="1:1" ht="27.75" customHeight="1" x14ac:dyDescent="0.2">
      <c r="A13988" s="10"/>
    </row>
    <row r="13989" spans="1:1" ht="27.75" customHeight="1" x14ac:dyDescent="0.2">
      <c r="A13989" s="10"/>
    </row>
    <row r="13990" spans="1:1" ht="27.75" customHeight="1" x14ac:dyDescent="0.2">
      <c r="A13990" s="10"/>
    </row>
    <row r="13991" spans="1:1" ht="27.75" customHeight="1" x14ac:dyDescent="0.2">
      <c r="A13991" s="10"/>
    </row>
    <row r="13992" spans="1:1" ht="27.75" customHeight="1" x14ac:dyDescent="0.2">
      <c r="A13992" s="10"/>
    </row>
    <row r="13993" spans="1:1" ht="27.75" customHeight="1" x14ac:dyDescent="0.2">
      <c r="A13993" s="10"/>
    </row>
    <row r="13994" spans="1:1" ht="27.75" customHeight="1" x14ac:dyDescent="0.2">
      <c r="A13994" s="10"/>
    </row>
    <row r="13995" spans="1:1" ht="27.75" customHeight="1" x14ac:dyDescent="0.2">
      <c r="A13995" s="10"/>
    </row>
    <row r="13996" spans="1:1" ht="27.75" customHeight="1" x14ac:dyDescent="0.2">
      <c r="A13996" s="10"/>
    </row>
    <row r="13997" spans="1:1" ht="27.75" customHeight="1" x14ac:dyDescent="0.2">
      <c r="A13997" s="10"/>
    </row>
    <row r="13998" spans="1:1" ht="27.75" customHeight="1" x14ac:dyDescent="0.2">
      <c r="A13998" s="10"/>
    </row>
    <row r="13999" spans="1:1" ht="27.75" customHeight="1" x14ac:dyDescent="0.2">
      <c r="A13999" s="10"/>
    </row>
    <row r="14000" spans="1:1" ht="27.75" customHeight="1" x14ac:dyDescent="0.2">
      <c r="A14000" s="10"/>
    </row>
    <row r="14001" spans="1:1" ht="27.75" customHeight="1" x14ac:dyDescent="0.2">
      <c r="A14001" s="10"/>
    </row>
    <row r="14002" spans="1:1" ht="27.75" customHeight="1" x14ac:dyDescent="0.2">
      <c r="A14002" s="10"/>
    </row>
    <row r="14003" spans="1:1" ht="27.75" customHeight="1" x14ac:dyDescent="0.2">
      <c r="A14003" s="10"/>
    </row>
    <row r="14004" spans="1:1" ht="27.75" customHeight="1" x14ac:dyDescent="0.2">
      <c r="A14004" s="10"/>
    </row>
    <row r="14005" spans="1:1" ht="27.75" customHeight="1" x14ac:dyDescent="0.2">
      <c r="A14005" s="10"/>
    </row>
    <row r="14006" spans="1:1" ht="27.75" customHeight="1" x14ac:dyDescent="0.2">
      <c r="A14006" s="10"/>
    </row>
    <row r="14007" spans="1:1" ht="27.75" customHeight="1" x14ac:dyDescent="0.2">
      <c r="A14007" s="10"/>
    </row>
    <row r="14008" spans="1:1" ht="27.75" customHeight="1" x14ac:dyDescent="0.2">
      <c r="A14008" s="10"/>
    </row>
    <row r="14009" spans="1:1" ht="27.75" customHeight="1" x14ac:dyDescent="0.2">
      <c r="A14009" s="10"/>
    </row>
    <row r="14010" spans="1:1" ht="27.75" customHeight="1" x14ac:dyDescent="0.2">
      <c r="A14010" s="10"/>
    </row>
    <row r="14011" spans="1:1" ht="27.75" customHeight="1" x14ac:dyDescent="0.2">
      <c r="A14011" s="10"/>
    </row>
    <row r="14012" spans="1:1" ht="27.75" customHeight="1" x14ac:dyDescent="0.2">
      <c r="A14012" s="10"/>
    </row>
    <row r="14013" spans="1:1" ht="27.75" customHeight="1" x14ac:dyDescent="0.2">
      <c r="A14013" s="10"/>
    </row>
    <row r="14014" spans="1:1" ht="27.75" customHeight="1" x14ac:dyDescent="0.2">
      <c r="A14014" s="10"/>
    </row>
    <row r="14015" spans="1:1" ht="27.75" customHeight="1" x14ac:dyDescent="0.2">
      <c r="A14015" s="10"/>
    </row>
    <row r="14016" spans="1:1" ht="27.75" customHeight="1" x14ac:dyDescent="0.2">
      <c r="A14016" s="10"/>
    </row>
    <row r="14017" spans="1:1" ht="27.75" customHeight="1" x14ac:dyDescent="0.2">
      <c r="A14017" s="10"/>
    </row>
    <row r="14018" spans="1:1" ht="27.75" customHeight="1" x14ac:dyDescent="0.2">
      <c r="A14018" s="10"/>
    </row>
    <row r="14019" spans="1:1" ht="27.75" customHeight="1" x14ac:dyDescent="0.2">
      <c r="A14019" s="10"/>
    </row>
    <row r="14020" spans="1:1" ht="27.75" customHeight="1" x14ac:dyDescent="0.2">
      <c r="A14020" s="10"/>
    </row>
    <row r="14021" spans="1:1" ht="27.75" customHeight="1" x14ac:dyDescent="0.2">
      <c r="A14021" s="10"/>
    </row>
    <row r="14022" spans="1:1" ht="27.75" customHeight="1" x14ac:dyDescent="0.2">
      <c r="A14022" s="10"/>
    </row>
    <row r="14023" spans="1:1" ht="27.75" customHeight="1" x14ac:dyDescent="0.2">
      <c r="A14023" s="10"/>
    </row>
    <row r="14024" spans="1:1" ht="27.75" customHeight="1" x14ac:dyDescent="0.2">
      <c r="A14024" s="10"/>
    </row>
    <row r="14025" spans="1:1" ht="27.75" customHeight="1" x14ac:dyDescent="0.2">
      <c r="A14025" s="10"/>
    </row>
    <row r="14026" spans="1:1" ht="27.75" customHeight="1" x14ac:dyDescent="0.2">
      <c r="A14026" s="10"/>
    </row>
    <row r="14027" spans="1:1" ht="27.75" customHeight="1" x14ac:dyDescent="0.2">
      <c r="A14027" s="10"/>
    </row>
    <row r="14028" spans="1:1" ht="27.75" customHeight="1" x14ac:dyDescent="0.2">
      <c r="A14028" s="10"/>
    </row>
    <row r="14029" spans="1:1" ht="27.75" customHeight="1" x14ac:dyDescent="0.2">
      <c r="A14029" s="10"/>
    </row>
    <row r="14030" spans="1:1" ht="27.75" customHeight="1" x14ac:dyDescent="0.2">
      <c r="A14030" s="10"/>
    </row>
    <row r="14031" spans="1:1" ht="27.75" customHeight="1" x14ac:dyDescent="0.2">
      <c r="A14031" s="10"/>
    </row>
    <row r="14032" spans="1:1" ht="27.75" customHeight="1" x14ac:dyDescent="0.2">
      <c r="A14032" s="10"/>
    </row>
    <row r="14033" spans="1:1" ht="27.75" customHeight="1" x14ac:dyDescent="0.2">
      <c r="A14033" s="10"/>
    </row>
    <row r="14034" spans="1:1" ht="27.75" customHeight="1" x14ac:dyDescent="0.2">
      <c r="A14034" s="10"/>
    </row>
    <row r="14035" spans="1:1" ht="27.75" customHeight="1" x14ac:dyDescent="0.2">
      <c r="A14035" s="10"/>
    </row>
    <row r="14036" spans="1:1" ht="27.75" customHeight="1" x14ac:dyDescent="0.2">
      <c r="A14036" s="10"/>
    </row>
    <row r="14037" spans="1:1" ht="27.75" customHeight="1" x14ac:dyDescent="0.2">
      <c r="A14037" s="10"/>
    </row>
    <row r="14038" spans="1:1" ht="27.75" customHeight="1" x14ac:dyDescent="0.2">
      <c r="A14038" s="10"/>
    </row>
    <row r="14039" spans="1:1" ht="27.75" customHeight="1" x14ac:dyDescent="0.2">
      <c r="A14039" s="10"/>
    </row>
    <row r="14040" spans="1:1" ht="27.75" customHeight="1" x14ac:dyDescent="0.2">
      <c r="A14040" s="10"/>
    </row>
    <row r="14041" spans="1:1" ht="27.75" customHeight="1" x14ac:dyDescent="0.2">
      <c r="A14041" s="10"/>
    </row>
    <row r="14042" spans="1:1" ht="27.75" customHeight="1" x14ac:dyDescent="0.2">
      <c r="A14042" s="10"/>
    </row>
    <row r="14043" spans="1:1" ht="27.75" customHeight="1" x14ac:dyDescent="0.2">
      <c r="A14043" s="10"/>
    </row>
    <row r="14044" spans="1:1" ht="27.75" customHeight="1" x14ac:dyDescent="0.2">
      <c r="A14044" s="10"/>
    </row>
    <row r="14045" spans="1:1" ht="27.75" customHeight="1" x14ac:dyDescent="0.2">
      <c r="A14045" s="10"/>
    </row>
    <row r="14046" spans="1:1" ht="27.75" customHeight="1" x14ac:dyDescent="0.2">
      <c r="A14046" s="10"/>
    </row>
    <row r="14047" spans="1:1" ht="27.75" customHeight="1" x14ac:dyDescent="0.2">
      <c r="A14047" s="10"/>
    </row>
    <row r="14048" spans="1:1" ht="27.75" customHeight="1" x14ac:dyDescent="0.2">
      <c r="A14048" s="10"/>
    </row>
    <row r="14049" spans="1:1" ht="27.75" customHeight="1" x14ac:dyDescent="0.2">
      <c r="A14049" s="10"/>
    </row>
    <row r="14050" spans="1:1" ht="27.75" customHeight="1" x14ac:dyDescent="0.2">
      <c r="A14050" s="10"/>
    </row>
    <row r="14051" spans="1:1" ht="27.75" customHeight="1" x14ac:dyDescent="0.2">
      <c r="A14051" s="10"/>
    </row>
    <row r="14052" spans="1:1" ht="27.75" customHeight="1" x14ac:dyDescent="0.2">
      <c r="A14052" s="10"/>
    </row>
    <row r="14053" spans="1:1" ht="27.75" customHeight="1" x14ac:dyDescent="0.2">
      <c r="A14053" s="10"/>
    </row>
    <row r="14054" spans="1:1" ht="27.75" customHeight="1" x14ac:dyDescent="0.2">
      <c r="A14054" s="10"/>
    </row>
    <row r="14055" spans="1:1" ht="27.75" customHeight="1" x14ac:dyDescent="0.2">
      <c r="A14055" s="10"/>
    </row>
    <row r="14056" spans="1:1" ht="27.75" customHeight="1" x14ac:dyDescent="0.2">
      <c r="A14056" s="10"/>
    </row>
    <row r="14057" spans="1:1" ht="27.75" customHeight="1" x14ac:dyDescent="0.2">
      <c r="A14057" s="10"/>
    </row>
    <row r="14058" spans="1:1" ht="27.75" customHeight="1" x14ac:dyDescent="0.2">
      <c r="A14058" s="10"/>
    </row>
    <row r="14059" spans="1:1" ht="27.75" customHeight="1" x14ac:dyDescent="0.2">
      <c r="A14059" s="10"/>
    </row>
    <row r="14060" spans="1:1" ht="27.75" customHeight="1" x14ac:dyDescent="0.2">
      <c r="A14060" s="10"/>
    </row>
    <row r="14061" spans="1:1" ht="27.75" customHeight="1" x14ac:dyDescent="0.2">
      <c r="A14061" s="10"/>
    </row>
    <row r="14062" spans="1:1" ht="27.75" customHeight="1" x14ac:dyDescent="0.2">
      <c r="A14062" s="10"/>
    </row>
    <row r="14063" spans="1:1" ht="27.75" customHeight="1" x14ac:dyDescent="0.2">
      <c r="A14063" s="10"/>
    </row>
    <row r="14064" spans="1:1" ht="27.75" customHeight="1" x14ac:dyDescent="0.2">
      <c r="A14064" s="10"/>
    </row>
    <row r="14065" spans="1:1" ht="27.75" customHeight="1" x14ac:dyDescent="0.2">
      <c r="A14065" s="10"/>
    </row>
    <row r="14066" spans="1:1" ht="27.75" customHeight="1" x14ac:dyDescent="0.2">
      <c r="A14066" s="10"/>
    </row>
    <row r="14067" spans="1:1" ht="27.75" customHeight="1" x14ac:dyDescent="0.2">
      <c r="A14067" s="10"/>
    </row>
    <row r="14068" spans="1:1" ht="27.75" customHeight="1" x14ac:dyDescent="0.2">
      <c r="A14068" s="10"/>
    </row>
    <row r="14069" spans="1:1" ht="27.75" customHeight="1" x14ac:dyDescent="0.2">
      <c r="A14069" s="10"/>
    </row>
    <row r="14070" spans="1:1" ht="27.75" customHeight="1" x14ac:dyDescent="0.2">
      <c r="A14070" s="10"/>
    </row>
    <row r="14071" spans="1:1" ht="27.75" customHeight="1" x14ac:dyDescent="0.2">
      <c r="A14071" s="10"/>
    </row>
    <row r="14072" spans="1:1" ht="27.75" customHeight="1" x14ac:dyDescent="0.2">
      <c r="A14072" s="10"/>
    </row>
    <row r="14073" spans="1:1" ht="27.75" customHeight="1" x14ac:dyDescent="0.2">
      <c r="A14073" s="10"/>
    </row>
    <row r="14074" spans="1:1" ht="27.75" customHeight="1" x14ac:dyDescent="0.2">
      <c r="A14074" s="10"/>
    </row>
    <row r="14075" spans="1:1" ht="27.75" customHeight="1" x14ac:dyDescent="0.2">
      <c r="A14075" s="10"/>
    </row>
    <row r="14076" spans="1:1" ht="27.75" customHeight="1" x14ac:dyDescent="0.2">
      <c r="A14076" s="10"/>
    </row>
    <row r="14077" spans="1:1" ht="27.75" customHeight="1" x14ac:dyDescent="0.2">
      <c r="A14077" s="10"/>
    </row>
    <row r="14078" spans="1:1" ht="27.75" customHeight="1" x14ac:dyDescent="0.2">
      <c r="A14078" s="10"/>
    </row>
    <row r="14079" spans="1:1" ht="27.75" customHeight="1" x14ac:dyDescent="0.2">
      <c r="A14079" s="10"/>
    </row>
    <row r="14080" spans="1:1" ht="27.75" customHeight="1" x14ac:dyDescent="0.2">
      <c r="A14080" s="10"/>
    </row>
    <row r="14081" spans="1:1" ht="27.75" customHeight="1" x14ac:dyDescent="0.2">
      <c r="A14081" s="10"/>
    </row>
    <row r="14082" spans="1:1" ht="27.75" customHeight="1" x14ac:dyDescent="0.2">
      <c r="A14082" s="10"/>
    </row>
    <row r="14083" spans="1:1" ht="27.75" customHeight="1" x14ac:dyDescent="0.2">
      <c r="A14083" s="10"/>
    </row>
    <row r="14084" spans="1:1" ht="27.75" customHeight="1" x14ac:dyDescent="0.2">
      <c r="A14084" s="10"/>
    </row>
    <row r="14085" spans="1:1" ht="27.75" customHeight="1" x14ac:dyDescent="0.2">
      <c r="A14085" s="10"/>
    </row>
    <row r="14086" spans="1:1" ht="27.75" customHeight="1" x14ac:dyDescent="0.2">
      <c r="A14086" s="10"/>
    </row>
    <row r="14087" spans="1:1" ht="27.75" customHeight="1" x14ac:dyDescent="0.2">
      <c r="A14087" s="10"/>
    </row>
    <row r="14088" spans="1:1" ht="27.75" customHeight="1" x14ac:dyDescent="0.2">
      <c r="A14088" s="10"/>
    </row>
    <row r="14089" spans="1:1" ht="27.75" customHeight="1" x14ac:dyDescent="0.2">
      <c r="A14089" s="10"/>
    </row>
    <row r="14090" spans="1:1" ht="27.75" customHeight="1" x14ac:dyDescent="0.2">
      <c r="A14090" s="10"/>
    </row>
    <row r="14091" spans="1:1" ht="27.75" customHeight="1" x14ac:dyDescent="0.2">
      <c r="A14091" s="10"/>
    </row>
    <row r="14092" spans="1:1" ht="27.75" customHeight="1" x14ac:dyDescent="0.2">
      <c r="A14092" s="10"/>
    </row>
    <row r="14093" spans="1:1" ht="27.75" customHeight="1" x14ac:dyDescent="0.2">
      <c r="A14093" s="10"/>
    </row>
    <row r="14094" spans="1:1" ht="27.75" customHeight="1" x14ac:dyDescent="0.2">
      <c r="A14094" s="10"/>
    </row>
    <row r="14095" spans="1:1" ht="27.75" customHeight="1" x14ac:dyDescent="0.2">
      <c r="A14095" s="10"/>
    </row>
    <row r="14096" spans="1:1" ht="27.75" customHeight="1" x14ac:dyDescent="0.2">
      <c r="A14096" s="10"/>
    </row>
    <row r="14097" spans="1:1" ht="27.75" customHeight="1" x14ac:dyDescent="0.2">
      <c r="A14097" s="10"/>
    </row>
    <row r="14098" spans="1:1" ht="27.75" customHeight="1" x14ac:dyDescent="0.2">
      <c r="A14098" s="10"/>
    </row>
    <row r="14099" spans="1:1" ht="27.75" customHeight="1" x14ac:dyDescent="0.2">
      <c r="A14099" s="10"/>
    </row>
    <row r="14100" spans="1:1" ht="27.75" customHeight="1" x14ac:dyDescent="0.2">
      <c r="A14100" s="10"/>
    </row>
    <row r="14101" spans="1:1" ht="27.75" customHeight="1" x14ac:dyDescent="0.2">
      <c r="A14101" s="10"/>
    </row>
    <row r="14102" spans="1:1" ht="27.75" customHeight="1" x14ac:dyDescent="0.2">
      <c r="A14102" s="10"/>
    </row>
    <row r="14103" spans="1:1" ht="27.75" customHeight="1" x14ac:dyDescent="0.2">
      <c r="A14103" s="10"/>
    </row>
    <row r="14104" spans="1:1" ht="27.75" customHeight="1" x14ac:dyDescent="0.2">
      <c r="A14104" s="10"/>
    </row>
    <row r="14105" spans="1:1" ht="27.75" customHeight="1" x14ac:dyDescent="0.2">
      <c r="A14105" s="10"/>
    </row>
    <row r="14106" spans="1:1" ht="27.75" customHeight="1" x14ac:dyDescent="0.2">
      <c r="A14106" s="10"/>
    </row>
    <row r="14107" spans="1:1" ht="27.75" customHeight="1" x14ac:dyDescent="0.2">
      <c r="A14107" s="10"/>
    </row>
    <row r="14108" spans="1:1" ht="27.75" customHeight="1" x14ac:dyDescent="0.2">
      <c r="A14108" s="10"/>
    </row>
    <row r="14109" spans="1:1" ht="27.75" customHeight="1" x14ac:dyDescent="0.2">
      <c r="A14109" s="10"/>
    </row>
    <row r="14110" spans="1:1" ht="27.75" customHeight="1" x14ac:dyDescent="0.2">
      <c r="A14110" s="10"/>
    </row>
    <row r="14111" spans="1:1" ht="27.75" customHeight="1" x14ac:dyDescent="0.2">
      <c r="A14111" s="10"/>
    </row>
    <row r="14112" spans="1:1" ht="27.75" customHeight="1" x14ac:dyDescent="0.2">
      <c r="A14112" s="10"/>
    </row>
    <row r="14113" spans="1:1" ht="27.75" customHeight="1" x14ac:dyDescent="0.2">
      <c r="A14113" s="10"/>
    </row>
    <row r="14114" spans="1:1" ht="27.75" customHeight="1" x14ac:dyDescent="0.2">
      <c r="A14114" s="10"/>
    </row>
    <row r="14115" spans="1:1" ht="27.75" customHeight="1" x14ac:dyDescent="0.2">
      <c r="A14115" s="10"/>
    </row>
    <row r="14116" spans="1:1" ht="27.75" customHeight="1" x14ac:dyDescent="0.2">
      <c r="A14116" s="10"/>
    </row>
    <row r="14117" spans="1:1" ht="27.75" customHeight="1" x14ac:dyDescent="0.2">
      <c r="A14117" s="10"/>
    </row>
    <row r="14118" spans="1:1" ht="27.75" customHeight="1" x14ac:dyDescent="0.2">
      <c r="A14118" s="10"/>
    </row>
    <row r="14119" spans="1:1" ht="27.75" customHeight="1" x14ac:dyDescent="0.2">
      <c r="A14119" s="10"/>
    </row>
    <row r="14120" spans="1:1" ht="27.75" customHeight="1" x14ac:dyDescent="0.2">
      <c r="A14120" s="10"/>
    </row>
    <row r="14121" spans="1:1" ht="27.75" customHeight="1" x14ac:dyDescent="0.2">
      <c r="A14121" s="10"/>
    </row>
    <row r="14122" spans="1:1" ht="27.75" customHeight="1" x14ac:dyDescent="0.2">
      <c r="A14122" s="10"/>
    </row>
    <row r="14123" spans="1:1" ht="27.75" customHeight="1" x14ac:dyDescent="0.2">
      <c r="A14123" s="10"/>
    </row>
    <row r="14124" spans="1:1" ht="27.75" customHeight="1" x14ac:dyDescent="0.2">
      <c r="A14124" s="10"/>
    </row>
    <row r="14125" spans="1:1" ht="27.75" customHeight="1" x14ac:dyDescent="0.2">
      <c r="A14125" s="10"/>
    </row>
    <row r="14126" spans="1:1" ht="27.75" customHeight="1" x14ac:dyDescent="0.2">
      <c r="A14126" s="10"/>
    </row>
    <row r="14127" spans="1:1" ht="27.75" customHeight="1" x14ac:dyDescent="0.2">
      <c r="A14127" s="10"/>
    </row>
    <row r="14128" spans="1:1" ht="27.75" customHeight="1" x14ac:dyDescent="0.2">
      <c r="A14128" s="10"/>
    </row>
    <row r="14129" spans="1:1" ht="27.75" customHeight="1" x14ac:dyDescent="0.2">
      <c r="A14129" s="10"/>
    </row>
    <row r="14130" spans="1:1" ht="27.75" customHeight="1" x14ac:dyDescent="0.2">
      <c r="A14130" s="10"/>
    </row>
    <row r="14131" spans="1:1" ht="27.75" customHeight="1" x14ac:dyDescent="0.2">
      <c r="A14131" s="10"/>
    </row>
    <row r="14132" spans="1:1" ht="27.75" customHeight="1" x14ac:dyDescent="0.2">
      <c r="A14132" s="10"/>
    </row>
    <row r="14133" spans="1:1" ht="27.75" customHeight="1" x14ac:dyDescent="0.2">
      <c r="A14133" s="10"/>
    </row>
    <row r="14134" spans="1:1" ht="27.75" customHeight="1" x14ac:dyDescent="0.2">
      <c r="A14134" s="10"/>
    </row>
    <row r="14135" spans="1:1" ht="27.75" customHeight="1" x14ac:dyDescent="0.2">
      <c r="A14135" s="10"/>
    </row>
    <row r="14136" spans="1:1" ht="27.75" customHeight="1" x14ac:dyDescent="0.2">
      <c r="A14136" s="10"/>
    </row>
    <row r="14137" spans="1:1" ht="27.75" customHeight="1" x14ac:dyDescent="0.2">
      <c r="A14137" s="10"/>
    </row>
    <row r="14138" spans="1:1" ht="27.75" customHeight="1" x14ac:dyDescent="0.2">
      <c r="A14138" s="10"/>
    </row>
    <row r="14139" spans="1:1" ht="27.75" customHeight="1" x14ac:dyDescent="0.2">
      <c r="A14139" s="10"/>
    </row>
    <row r="14140" spans="1:1" ht="27.75" customHeight="1" x14ac:dyDescent="0.2">
      <c r="A14140" s="10"/>
    </row>
    <row r="14141" spans="1:1" ht="27.75" customHeight="1" x14ac:dyDescent="0.2">
      <c r="A14141" s="10"/>
    </row>
    <row r="14142" spans="1:1" ht="27.75" customHeight="1" x14ac:dyDescent="0.2">
      <c r="A14142" s="10"/>
    </row>
    <row r="14143" spans="1:1" ht="27.75" customHeight="1" x14ac:dyDescent="0.2">
      <c r="A14143" s="10"/>
    </row>
    <row r="14144" spans="1:1" ht="27.75" customHeight="1" x14ac:dyDescent="0.2">
      <c r="A14144" s="10"/>
    </row>
    <row r="14145" spans="1:1" ht="27.75" customHeight="1" x14ac:dyDescent="0.2">
      <c r="A14145" s="10"/>
    </row>
    <row r="14146" spans="1:1" ht="27.75" customHeight="1" x14ac:dyDescent="0.2">
      <c r="A14146" s="10"/>
    </row>
    <row r="14147" spans="1:1" ht="27.75" customHeight="1" x14ac:dyDescent="0.2">
      <c r="A14147" s="10"/>
    </row>
    <row r="14148" spans="1:1" ht="27.75" customHeight="1" x14ac:dyDescent="0.2">
      <c r="A14148" s="10"/>
    </row>
    <row r="14149" spans="1:1" ht="27.75" customHeight="1" x14ac:dyDescent="0.2">
      <c r="A14149" s="10"/>
    </row>
    <row r="14150" spans="1:1" ht="27.75" customHeight="1" x14ac:dyDescent="0.2">
      <c r="A14150" s="10"/>
    </row>
    <row r="14151" spans="1:1" ht="27.75" customHeight="1" x14ac:dyDescent="0.2">
      <c r="A14151" s="10"/>
    </row>
    <row r="14152" spans="1:1" ht="27.75" customHeight="1" x14ac:dyDescent="0.2">
      <c r="A14152" s="10"/>
    </row>
    <row r="14153" spans="1:1" ht="27.75" customHeight="1" x14ac:dyDescent="0.2">
      <c r="A14153" s="10"/>
    </row>
    <row r="14154" spans="1:1" ht="27.75" customHeight="1" x14ac:dyDescent="0.2">
      <c r="A14154" s="10"/>
    </row>
    <row r="14155" spans="1:1" ht="27.75" customHeight="1" x14ac:dyDescent="0.2">
      <c r="A14155" s="10"/>
    </row>
    <row r="14156" spans="1:1" ht="27.75" customHeight="1" x14ac:dyDescent="0.2">
      <c r="A14156" s="10"/>
    </row>
    <row r="14157" spans="1:1" ht="27.75" customHeight="1" x14ac:dyDescent="0.2">
      <c r="A14157" s="10"/>
    </row>
    <row r="14158" spans="1:1" ht="27.75" customHeight="1" x14ac:dyDescent="0.2">
      <c r="A14158" s="10"/>
    </row>
    <row r="14159" spans="1:1" ht="27.75" customHeight="1" x14ac:dyDescent="0.2">
      <c r="A14159" s="10"/>
    </row>
    <row r="14160" spans="1:1" ht="27.75" customHeight="1" x14ac:dyDescent="0.2">
      <c r="A14160" s="10"/>
    </row>
    <row r="14161" spans="1:1" ht="27.75" customHeight="1" x14ac:dyDescent="0.2">
      <c r="A14161" s="10"/>
    </row>
    <row r="14162" spans="1:1" ht="27.75" customHeight="1" x14ac:dyDescent="0.2">
      <c r="A14162" s="10"/>
    </row>
    <row r="14163" spans="1:1" ht="27.75" customHeight="1" x14ac:dyDescent="0.2">
      <c r="A14163" s="10"/>
    </row>
    <row r="14164" spans="1:1" ht="27.75" customHeight="1" x14ac:dyDescent="0.2">
      <c r="A14164" s="10"/>
    </row>
    <row r="14165" spans="1:1" ht="27.75" customHeight="1" x14ac:dyDescent="0.2">
      <c r="A14165" s="10"/>
    </row>
    <row r="14166" spans="1:1" ht="27.75" customHeight="1" x14ac:dyDescent="0.2">
      <c r="A14166" s="10"/>
    </row>
    <row r="14167" spans="1:1" ht="27.75" customHeight="1" x14ac:dyDescent="0.2">
      <c r="A14167" s="10"/>
    </row>
    <row r="14168" spans="1:1" ht="27.75" customHeight="1" x14ac:dyDescent="0.2">
      <c r="A14168" s="10"/>
    </row>
    <row r="14169" spans="1:1" ht="27.75" customHeight="1" x14ac:dyDescent="0.2">
      <c r="A14169" s="10"/>
    </row>
    <row r="14170" spans="1:1" ht="27.75" customHeight="1" x14ac:dyDescent="0.2">
      <c r="A14170" s="10"/>
    </row>
    <row r="14171" spans="1:1" ht="27.75" customHeight="1" x14ac:dyDescent="0.2">
      <c r="A14171" s="10"/>
    </row>
    <row r="14172" spans="1:1" ht="27.75" customHeight="1" x14ac:dyDescent="0.2">
      <c r="A14172" s="10"/>
    </row>
    <row r="14173" spans="1:1" ht="27.75" customHeight="1" x14ac:dyDescent="0.2">
      <c r="A14173" s="10"/>
    </row>
    <row r="14174" spans="1:1" ht="27.75" customHeight="1" x14ac:dyDescent="0.2">
      <c r="A14174" s="10"/>
    </row>
    <row r="14175" spans="1:1" ht="27.75" customHeight="1" x14ac:dyDescent="0.2">
      <c r="A14175" s="10"/>
    </row>
    <row r="14176" spans="1:1" ht="27.75" customHeight="1" x14ac:dyDescent="0.2">
      <c r="A14176" s="10"/>
    </row>
    <row r="14177" spans="1:1" ht="27.75" customHeight="1" x14ac:dyDescent="0.2">
      <c r="A14177" s="10"/>
    </row>
    <row r="14178" spans="1:1" ht="27.75" customHeight="1" x14ac:dyDescent="0.2">
      <c r="A14178" s="10"/>
    </row>
    <row r="14179" spans="1:1" ht="27.75" customHeight="1" x14ac:dyDescent="0.2">
      <c r="A14179" s="10"/>
    </row>
    <row r="14180" spans="1:1" ht="27.75" customHeight="1" x14ac:dyDescent="0.2">
      <c r="A14180" s="10"/>
    </row>
    <row r="14181" spans="1:1" ht="27.75" customHeight="1" x14ac:dyDescent="0.2">
      <c r="A14181" s="10"/>
    </row>
    <row r="14182" spans="1:1" ht="27.75" customHeight="1" x14ac:dyDescent="0.2">
      <c r="A14182" s="10"/>
    </row>
    <row r="14183" spans="1:1" ht="27.75" customHeight="1" x14ac:dyDescent="0.2">
      <c r="A14183" s="10"/>
    </row>
    <row r="14184" spans="1:1" ht="27.75" customHeight="1" x14ac:dyDescent="0.2">
      <c r="A14184" s="10"/>
    </row>
    <row r="14185" spans="1:1" ht="27.75" customHeight="1" x14ac:dyDescent="0.2">
      <c r="A14185" s="10"/>
    </row>
    <row r="14186" spans="1:1" ht="27.75" customHeight="1" x14ac:dyDescent="0.2">
      <c r="A14186" s="10"/>
    </row>
    <row r="14187" spans="1:1" ht="27.75" customHeight="1" x14ac:dyDescent="0.2">
      <c r="A14187" s="10"/>
    </row>
    <row r="14188" spans="1:1" ht="27.75" customHeight="1" x14ac:dyDescent="0.2">
      <c r="A14188" s="10"/>
    </row>
    <row r="14189" spans="1:1" ht="27.75" customHeight="1" x14ac:dyDescent="0.2">
      <c r="A14189" s="10"/>
    </row>
    <row r="14190" spans="1:1" ht="27.75" customHeight="1" x14ac:dyDescent="0.2">
      <c r="A14190" s="10"/>
    </row>
    <row r="14191" spans="1:1" ht="27.75" customHeight="1" x14ac:dyDescent="0.2">
      <c r="A14191" s="10"/>
    </row>
    <row r="14192" spans="1:1" ht="27.75" customHeight="1" x14ac:dyDescent="0.2">
      <c r="A14192" s="10"/>
    </row>
    <row r="14193" spans="1:1" ht="27.75" customHeight="1" x14ac:dyDescent="0.2">
      <c r="A14193" s="10"/>
    </row>
    <row r="14194" spans="1:1" ht="27.75" customHeight="1" x14ac:dyDescent="0.2">
      <c r="A14194" s="10"/>
    </row>
    <row r="14195" spans="1:1" ht="27.75" customHeight="1" x14ac:dyDescent="0.2">
      <c r="A14195" s="10"/>
    </row>
    <row r="14196" spans="1:1" ht="27.75" customHeight="1" x14ac:dyDescent="0.2">
      <c r="A14196" s="10"/>
    </row>
    <row r="14197" spans="1:1" ht="27.75" customHeight="1" x14ac:dyDescent="0.2">
      <c r="A14197" s="10"/>
    </row>
    <row r="14198" spans="1:1" ht="27.75" customHeight="1" x14ac:dyDescent="0.2">
      <c r="A14198" s="10"/>
    </row>
    <row r="14199" spans="1:1" ht="27.75" customHeight="1" x14ac:dyDescent="0.2">
      <c r="A14199" s="10"/>
    </row>
    <row r="14200" spans="1:1" ht="27.75" customHeight="1" x14ac:dyDescent="0.2">
      <c r="A14200" s="10"/>
    </row>
    <row r="14201" spans="1:1" ht="27.75" customHeight="1" x14ac:dyDescent="0.2">
      <c r="A14201" s="10"/>
    </row>
    <row r="14202" spans="1:1" ht="27.75" customHeight="1" x14ac:dyDescent="0.2">
      <c r="A14202" s="10"/>
    </row>
    <row r="14203" spans="1:1" ht="27.75" customHeight="1" x14ac:dyDescent="0.2">
      <c r="A14203" s="10"/>
    </row>
    <row r="14204" spans="1:1" ht="27.75" customHeight="1" x14ac:dyDescent="0.2">
      <c r="A14204" s="10"/>
    </row>
    <row r="14205" spans="1:1" ht="27.75" customHeight="1" x14ac:dyDescent="0.2">
      <c r="A14205" s="10"/>
    </row>
    <row r="14206" spans="1:1" ht="27.75" customHeight="1" x14ac:dyDescent="0.2">
      <c r="A14206" s="10"/>
    </row>
    <row r="14207" spans="1:1" ht="27.75" customHeight="1" x14ac:dyDescent="0.2">
      <c r="A14207" s="10"/>
    </row>
    <row r="14208" spans="1:1" ht="27.75" customHeight="1" x14ac:dyDescent="0.2">
      <c r="A14208" s="10"/>
    </row>
    <row r="14209" spans="1:1" ht="27.75" customHeight="1" x14ac:dyDescent="0.2">
      <c r="A14209" s="10"/>
    </row>
    <row r="14210" spans="1:1" ht="27.75" customHeight="1" x14ac:dyDescent="0.2">
      <c r="A14210" s="10"/>
    </row>
    <row r="14211" spans="1:1" ht="27.75" customHeight="1" x14ac:dyDescent="0.2">
      <c r="A14211" s="10"/>
    </row>
    <row r="14212" spans="1:1" ht="27.75" customHeight="1" x14ac:dyDescent="0.2">
      <c r="A14212" s="10"/>
    </row>
    <row r="14213" spans="1:1" ht="27.75" customHeight="1" x14ac:dyDescent="0.2">
      <c r="A14213" s="10"/>
    </row>
    <row r="14214" spans="1:1" ht="27.75" customHeight="1" x14ac:dyDescent="0.2">
      <c r="A14214" s="10"/>
    </row>
    <row r="14215" spans="1:1" ht="27.75" customHeight="1" x14ac:dyDescent="0.2">
      <c r="A14215" s="10"/>
    </row>
    <row r="14216" spans="1:1" ht="27.75" customHeight="1" x14ac:dyDescent="0.2">
      <c r="A14216" s="10"/>
    </row>
    <row r="14217" spans="1:1" ht="27.75" customHeight="1" x14ac:dyDescent="0.2">
      <c r="A14217" s="10"/>
    </row>
    <row r="14218" spans="1:1" ht="27.75" customHeight="1" x14ac:dyDescent="0.2">
      <c r="A14218" s="10"/>
    </row>
    <row r="14219" spans="1:1" ht="27.75" customHeight="1" x14ac:dyDescent="0.2">
      <c r="A14219" s="10"/>
    </row>
    <row r="14220" spans="1:1" ht="27.75" customHeight="1" x14ac:dyDescent="0.2">
      <c r="A14220" s="10"/>
    </row>
    <row r="14221" spans="1:1" ht="27.75" customHeight="1" x14ac:dyDescent="0.2">
      <c r="A14221" s="10"/>
    </row>
    <row r="14222" spans="1:1" ht="27.75" customHeight="1" x14ac:dyDescent="0.2">
      <c r="A14222" s="10"/>
    </row>
    <row r="14223" spans="1:1" ht="27.75" customHeight="1" x14ac:dyDescent="0.2">
      <c r="A14223" s="10"/>
    </row>
    <row r="14224" spans="1:1" ht="27.75" customHeight="1" x14ac:dyDescent="0.2">
      <c r="A14224" s="10"/>
    </row>
    <row r="14225" spans="1:1" ht="27.75" customHeight="1" x14ac:dyDescent="0.2">
      <c r="A14225" s="10"/>
    </row>
    <row r="14226" spans="1:1" ht="27.75" customHeight="1" x14ac:dyDescent="0.2">
      <c r="A14226" s="10"/>
    </row>
    <row r="14227" spans="1:1" ht="27.75" customHeight="1" x14ac:dyDescent="0.2">
      <c r="A14227" s="10"/>
    </row>
    <row r="14228" spans="1:1" ht="27.75" customHeight="1" x14ac:dyDescent="0.2">
      <c r="A14228" s="10"/>
    </row>
    <row r="14229" spans="1:1" ht="27.75" customHeight="1" x14ac:dyDescent="0.2">
      <c r="A14229" s="10"/>
    </row>
    <row r="14230" spans="1:1" ht="27.75" customHeight="1" x14ac:dyDescent="0.2">
      <c r="A14230" s="10"/>
    </row>
    <row r="14231" spans="1:1" ht="27.75" customHeight="1" x14ac:dyDescent="0.2">
      <c r="A14231" s="10"/>
    </row>
    <row r="14232" spans="1:1" ht="27.75" customHeight="1" x14ac:dyDescent="0.2">
      <c r="A14232" s="10"/>
    </row>
    <row r="14233" spans="1:1" ht="27.75" customHeight="1" x14ac:dyDescent="0.2">
      <c r="A14233" s="10"/>
    </row>
    <row r="14234" spans="1:1" ht="27.75" customHeight="1" x14ac:dyDescent="0.2">
      <c r="A14234" s="10"/>
    </row>
    <row r="14235" spans="1:1" ht="27.75" customHeight="1" x14ac:dyDescent="0.2">
      <c r="A14235" s="10"/>
    </row>
    <row r="14236" spans="1:1" ht="27.75" customHeight="1" x14ac:dyDescent="0.2">
      <c r="A14236" s="10"/>
    </row>
    <row r="14237" spans="1:1" ht="27.75" customHeight="1" x14ac:dyDescent="0.2">
      <c r="A14237" s="10"/>
    </row>
    <row r="14238" spans="1:1" ht="27.75" customHeight="1" x14ac:dyDescent="0.2">
      <c r="A14238" s="10"/>
    </row>
    <row r="14239" spans="1:1" ht="27.75" customHeight="1" x14ac:dyDescent="0.2">
      <c r="A14239" s="10"/>
    </row>
    <row r="14240" spans="1:1" ht="27.75" customHeight="1" x14ac:dyDescent="0.2">
      <c r="A14240" s="10"/>
    </row>
    <row r="14241" spans="1:1" ht="27.75" customHeight="1" x14ac:dyDescent="0.2">
      <c r="A14241" s="10"/>
    </row>
    <row r="14242" spans="1:1" ht="27.75" customHeight="1" x14ac:dyDescent="0.2">
      <c r="A14242" s="10"/>
    </row>
    <row r="14243" spans="1:1" ht="27.75" customHeight="1" x14ac:dyDescent="0.2">
      <c r="A14243" s="10"/>
    </row>
    <row r="14244" spans="1:1" ht="27.75" customHeight="1" x14ac:dyDescent="0.2">
      <c r="A14244" s="10"/>
    </row>
    <row r="14245" spans="1:1" ht="27.75" customHeight="1" x14ac:dyDescent="0.2">
      <c r="A14245" s="10"/>
    </row>
    <row r="14246" spans="1:1" ht="27.75" customHeight="1" x14ac:dyDescent="0.2">
      <c r="A14246" s="10"/>
    </row>
    <row r="14247" spans="1:1" ht="27.75" customHeight="1" x14ac:dyDescent="0.2">
      <c r="A14247" s="10"/>
    </row>
    <row r="14248" spans="1:1" ht="27.75" customHeight="1" x14ac:dyDescent="0.2">
      <c r="A14248" s="10"/>
    </row>
    <row r="14249" spans="1:1" ht="27.75" customHeight="1" x14ac:dyDescent="0.2">
      <c r="A14249" s="10"/>
    </row>
    <row r="14250" spans="1:1" ht="27.75" customHeight="1" x14ac:dyDescent="0.2">
      <c r="A14250" s="10"/>
    </row>
    <row r="14251" spans="1:1" ht="27.75" customHeight="1" x14ac:dyDescent="0.2">
      <c r="A14251" s="10"/>
    </row>
    <row r="14252" spans="1:1" ht="27.75" customHeight="1" x14ac:dyDescent="0.2">
      <c r="A14252" s="10"/>
    </row>
    <row r="14253" spans="1:1" ht="27.75" customHeight="1" x14ac:dyDescent="0.2">
      <c r="A14253" s="10"/>
    </row>
    <row r="14254" spans="1:1" ht="27.75" customHeight="1" x14ac:dyDescent="0.2">
      <c r="A14254" s="10"/>
    </row>
    <row r="14255" spans="1:1" ht="27.75" customHeight="1" x14ac:dyDescent="0.2">
      <c r="A14255" s="10"/>
    </row>
    <row r="14256" spans="1:1" ht="27.75" customHeight="1" x14ac:dyDescent="0.2">
      <c r="A14256" s="10"/>
    </row>
    <row r="14257" spans="1:1" ht="27.75" customHeight="1" x14ac:dyDescent="0.2">
      <c r="A14257" s="10"/>
    </row>
    <row r="14258" spans="1:1" ht="27.75" customHeight="1" x14ac:dyDescent="0.2">
      <c r="A14258" s="10"/>
    </row>
    <row r="14259" spans="1:1" ht="27.75" customHeight="1" x14ac:dyDescent="0.2">
      <c r="A14259" s="10"/>
    </row>
    <row r="14260" spans="1:1" ht="27.75" customHeight="1" x14ac:dyDescent="0.2">
      <c r="A14260" s="10"/>
    </row>
    <row r="14261" spans="1:1" ht="27.75" customHeight="1" x14ac:dyDescent="0.2">
      <c r="A14261" s="10"/>
    </row>
    <row r="14262" spans="1:1" ht="27.75" customHeight="1" x14ac:dyDescent="0.2">
      <c r="A14262" s="10"/>
    </row>
    <row r="14263" spans="1:1" ht="27.75" customHeight="1" x14ac:dyDescent="0.2">
      <c r="A14263" s="10"/>
    </row>
    <row r="14264" spans="1:1" ht="27.75" customHeight="1" x14ac:dyDescent="0.2">
      <c r="A14264" s="10"/>
    </row>
    <row r="14265" spans="1:1" ht="27.75" customHeight="1" x14ac:dyDescent="0.2">
      <c r="A14265" s="10"/>
    </row>
    <row r="14266" spans="1:1" ht="27.75" customHeight="1" x14ac:dyDescent="0.2">
      <c r="A14266" s="10"/>
    </row>
    <row r="14267" spans="1:1" ht="27.75" customHeight="1" x14ac:dyDescent="0.2">
      <c r="A14267" s="10"/>
    </row>
    <row r="14268" spans="1:1" ht="27.75" customHeight="1" x14ac:dyDescent="0.2">
      <c r="A14268" s="10"/>
    </row>
    <row r="14269" spans="1:1" ht="27.75" customHeight="1" x14ac:dyDescent="0.2">
      <c r="A14269" s="10"/>
    </row>
    <row r="14270" spans="1:1" ht="27.75" customHeight="1" x14ac:dyDescent="0.2">
      <c r="A14270" s="10"/>
    </row>
    <row r="14271" spans="1:1" ht="27.75" customHeight="1" x14ac:dyDescent="0.2">
      <c r="A14271" s="10"/>
    </row>
    <row r="14272" spans="1:1" ht="27.75" customHeight="1" x14ac:dyDescent="0.2">
      <c r="A14272" s="10"/>
    </row>
    <row r="14273" spans="1:1" ht="27.75" customHeight="1" x14ac:dyDescent="0.2">
      <c r="A14273" s="10"/>
    </row>
    <row r="14274" spans="1:1" ht="27.75" customHeight="1" x14ac:dyDescent="0.2">
      <c r="A14274" s="10"/>
    </row>
    <row r="14275" spans="1:1" ht="27.75" customHeight="1" x14ac:dyDescent="0.2">
      <c r="A14275" s="10"/>
    </row>
    <row r="14276" spans="1:1" ht="27.75" customHeight="1" x14ac:dyDescent="0.2">
      <c r="A14276" s="10"/>
    </row>
    <row r="14277" spans="1:1" ht="27.75" customHeight="1" x14ac:dyDescent="0.2">
      <c r="A14277" s="10"/>
    </row>
    <row r="14278" spans="1:1" ht="27.75" customHeight="1" x14ac:dyDescent="0.2">
      <c r="A14278" s="10"/>
    </row>
    <row r="14279" spans="1:1" ht="27.75" customHeight="1" x14ac:dyDescent="0.2">
      <c r="A14279" s="10"/>
    </row>
    <row r="14280" spans="1:1" ht="27.75" customHeight="1" x14ac:dyDescent="0.2">
      <c r="A14280" s="10"/>
    </row>
    <row r="14281" spans="1:1" ht="27.75" customHeight="1" x14ac:dyDescent="0.2">
      <c r="A14281" s="10"/>
    </row>
    <row r="14282" spans="1:1" ht="27.75" customHeight="1" x14ac:dyDescent="0.2">
      <c r="A14282" s="10"/>
    </row>
    <row r="14283" spans="1:1" ht="27.75" customHeight="1" x14ac:dyDescent="0.2">
      <c r="A14283" s="10"/>
    </row>
    <row r="14284" spans="1:1" ht="27.75" customHeight="1" x14ac:dyDescent="0.2">
      <c r="A14284" s="10"/>
    </row>
    <row r="14285" spans="1:1" ht="27.75" customHeight="1" x14ac:dyDescent="0.2">
      <c r="A14285" s="10"/>
    </row>
    <row r="14286" spans="1:1" ht="27.75" customHeight="1" x14ac:dyDescent="0.2">
      <c r="A14286" s="10"/>
    </row>
    <row r="14287" spans="1:1" ht="27.75" customHeight="1" x14ac:dyDescent="0.2">
      <c r="A14287" s="10"/>
    </row>
    <row r="14288" spans="1:1" ht="27.75" customHeight="1" x14ac:dyDescent="0.2">
      <c r="A14288" s="10"/>
    </row>
    <row r="14289" spans="1:1" ht="27.75" customHeight="1" x14ac:dyDescent="0.2">
      <c r="A14289" s="10"/>
    </row>
    <row r="14290" spans="1:1" ht="27.75" customHeight="1" x14ac:dyDescent="0.2">
      <c r="A14290" s="10"/>
    </row>
    <row r="14291" spans="1:1" ht="27.75" customHeight="1" x14ac:dyDescent="0.2">
      <c r="A14291" s="10"/>
    </row>
    <row r="14292" spans="1:1" ht="27.75" customHeight="1" x14ac:dyDescent="0.2">
      <c r="A14292" s="10"/>
    </row>
    <row r="14293" spans="1:1" ht="27.75" customHeight="1" x14ac:dyDescent="0.2">
      <c r="A14293" s="10"/>
    </row>
    <row r="14294" spans="1:1" ht="27.75" customHeight="1" x14ac:dyDescent="0.2">
      <c r="A14294" s="10"/>
    </row>
    <row r="14295" spans="1:1" ht="27.75" customHeight="1" x14ac:dyDescent="0.2">
      <c r="A14295" s="10"/>
    </row>
    <row r="14296" spans="1:1" ht="27.75" customHeight="1" x14ac:dyDescent="0.2">
      <c r="A14296" s="10"/>
    </row>
    <row r="14297" spans="1:1" ht="27.75" customHeight="1" x14ac:dyDescent="0.2">
      <c r="A14297" s="10"/>
    </row>
    <row r="14298" spans="1:1" ht="27.75" customHeight="1" x14ac:dyDescent="0.2">
      <c r="A14298" s="10"/>
    </row>
    <row r="14299" spans="1:1" ht="27.75" customHeight="1" x14ac:dyDescent="0.2">
      <c r="A14299" s="10"/>
    </row>
    <row r="14300" spans="1:1" ht="27.75" customHeight="1" x14ac:dyDescent="0.2">
      <c r="A14300" s="10"/>
    </row>
    <row r="14301" spans="1:1" ht="27.75" customHeight="1" x14ac:dyDescent="0.2">
      <c r="A14301" s="10"/>
    </row>
    <row r="14302" spans="1:1" ht="27.75" customHeight="1" x14ac:dyDescent="0.2">
      <c r="A14302" s="10"/>
    </row>
    <row r="14303" spans="1:1" ht="27.75" customHeight="1" x14ac:dyDescent="0.2">
      <c r="A14303" s="10"/>
    </row>
    <row r="14304" spans="1:1" ht="27.75" customHeight="1" x14ac:dyDescent="0.2">
      <c r="A14304" s="10"/>
    </row>
    <row r="14305" spans="1:1" ht="27.75" customHeight="1" x14ac:dyDescent="0.2">
      <c r="A14305" s="10"/>
    </row>
    <row r="14306" spans="1:1" ht="27.75" customHeight="1" x14ac:dyDescent="0.2">
      <c r="A14306" s="10"/>
    </row>
    <row r="14307" spans="1:1" ht="27.75" customHeight="1" x14ac:dyDescent="0.2">
      <c r="A14307" s="10"/>
    </row>
    <row r="14308" spans="1:1" ht="27.75" customHeight="1" x14ac:dyDescent="0.2">
      <c r="A14308" s="10"/>
    </row>
    <row r="14309" spans="1:1" ht="27.75" customHeight="1" x14ac:dyDescent="0.2">
      <c r="A14309" s="10"/>
    </row>
    <row r="14310" spans="1:1" ht="27.75" customHeight="1" x14ac:dyDescent="0.2">
      <c r="A14310" s="10"/>
    </row>
    <row r="14311" spans="1:1" ht="27.75" customHeight="1" x14ac:dyDescent="0.2">
      <c r="A14311" s="10"/>
    </row>
    <row r="14312" spans="1:1" ht="27.75" customHeight="1" x14ac:dyDescent="0.2">
      <c r="A14312" s="10"/>
    </row>
    <row r="14313" spans="1:1" ht="27.75" customHeight="1" x14ac:dyDescent="0.2">
      <c r="A14313" s="10"/>
    </row>
    <row r="14314" spans="1:1" ht="27.75" customHeight="1" x14ac:dyDescent="0.2">
      <c r="A14314" s="10"/>
    </row>
    <row r="14315" spans="1:1" ht="27.75" customHeight="1" x14ac:dyDescent="0.2">
      <c r="A14315" s="10"/>
    </row>
    <row r="14316" spans="1:1" ht="27.75" customHeight="1" x14ac:dyDescent="0.2">
      <c r="A14316" s="10"/>
    </row>
    <row r="14317" spans="1:1" ht="27.75" customHeight="1" x14ac:dyDescent="0.2">
      <c r="A14317" s="10"/>
    </row>
    <row r="14318" spans="1:1" ht="27.75" customHeight="1" x14ac:dyDescent="0.2">
      <c r="A14318" s="10"/>
    </row>
    <row r="14319" spans="1:1" ht="27.75" customHeight="1" x14ac:dyDescent="0.2">
      <c r="A14319" s="10"/>
    </row>
    <row r="14320" spans="1:1" ht="27.75" customHeight="1" x14ac:dyDescent="0.2">
      <c r="A14320" s="10"/>
    </row>
    <row r="14321" spans="1:1" ht="27.75" customHeight="1" x14ac:dyDescent="0.2">
      <c r="A14321" s="10"/>
    </row>
    <row r="14322" spans="1:1" ht="27.75" customHeight="1" x14ac:dyDescent="0.2">
      <c r="A14322" s="10"/>
    </row>
    <row r="14323" spans="1:1" ht="27.75" customHeight="1" x14ac:dyDescent="0.2">
      <c r="A14323" s="10"/>
    </row>
    <row r="14324" spans="1:1" ht="27.75" customHeight="1" x14ac:dyDescent="0.2">
      <c r="A14324" s="10"/>
    </row>
    <row r="14325" spans="1:1" ht="27.75" customHeight="1" x14ac:dyDescent="0.2">
      <c r="A14325" s="10"/>
    </row>
    <row r="14326" spans="1:1" ht="27.75" customHeight="1" x14ac:dyDescent="0.2">
      <c r="A14326" s="10"/>
    </row>
    <row r="14327" spans="1:1" ht="27.75" customHeight="1" x14ac:dyDescent="0.2">
      <c r="A14327" s="10"/>
    </row>
    <row r="14328" spans="1:1" ht="27.75" customHeight="1" x14ac:dyDescent="0.2">
      <c r="A14328" s="10"/>
    </row>
    <row r="14329" spans="1:1" ht="27.75" customHeight="1" x14ac:dyDescent="0.2">
      <c r="A14329" s="10"/>
    </row>
    <row r="14330" spans="1:1" ht="27.75" customHeight="1" x14ac:dyDescent="0.2">
      <c r="A14330" s="10"/>
    </row>
    <row r="14331" spans="1:1" ht="27.75" customHeight="1" x14ac:dyDescent="0.2">
      <c r="A14331" s="10"/>
    </row>
    <row r="14332" spans="1:1" ht="27.75" customHeight="1" x14ac:dyDescent="0.2">
      <c r="A14332" s="10"/>
    </row>
    <row r="14333" spans="1:1" ht="27.75" customHeight="1" x14ac:dyDescent="0.2">
      <c r="A14333" s="10"/>
    </row>
    <row r="14334" spans="1:1" ht="27.75" customHeight="1" x14ac:dyDescent="0.2">
      <c r="A14334" s="10"/>
    </row>
    <row r="14335" spans="1:1" ht="27.75" customHeight="1" x14ac:dyDescent="0.2">
      <c r="A14335" s="10"/>
    </row>
    <row r="14336" spans="1:1" ht="27.75" customHeight="1" x14ac:dyDescent="0.2">
      <c r="A14336" s="10"/>
    </row>
    <row r="14337" spans="1:1" ht="27.75" customHeight="1" x14ac:dyDescent="0.2">
      <c r="A14337" s="10"/>
    </row>
    <row r="14338" spans="1:1" ht="27.75" customHeight="1" x14ac:dyDescent="0.2">
      <c r="A14338" s="10"/>
    </row>
    <row r="14339" spans="1:1" ht="27.75" customHeight="1" x14ac:dyDescent="0.2">
      <c r="A14339" s="10"/>
    </row>
    <row r="14340" spans="1:1" ht="27.75" customHeight="1" x14ac:dyDescent="0.2">
      <c r="A14340" s="10"/>
    </row>
    <row r="14341" spans="1:1" ht="27.75" customHeight="1" x14ac:dyDescent="0.2">
      <c r="A14341" s="10"/>
    </row>
    <row r="14342" spans="1:1" ht="27.75" customHeight="1" x14ac:dyDescent="0.2">
      <c r="A14342" s="10"/>
    </row>
    <row r="14343" spans="1:1" ht="27.75" customHeight="1" x14ac:dyDescent="0.2">
      <c r="A14343" s="10"/>
    </row>
    <row r="14344" spans="1:1" ht="27.75" customHeight="1" x14ac:dyDescent="0.2">
      <c r="A14344" s="10"/>
    </row>
    <row r="14345" spans="1:1" ht="27.75" customHeight="1" x14ac:dyDescent="0.2">
      <c r="A14345" s="10"/>
    </row>
    <row r="14346" spans="1:1" ht="27.75" customHeight="1" x14ac:dyDescent="0.2">
      <c r="A14346" s="10"/>
    </row>
    <row r="14347" spans="1:1" ht="27.75" customHeight="1" x14ac:dyDescent="0.2">
      <c r="A14347" s="10"/>
    </row>
    <row r="14348" spans="1:1" ht="27.75" customHeight="1" x14ac:dyDescent="0.2">
      <c r="A14348" s="10"/>
    </row>
    <row r="14349" spans="1:1" ht="27.75" customHeight="1" x14ac:dyDescent="0.2">
      <c r="A14349" s="10"/>
    </row>
    <row r="14350" spans="1:1" ht="27.75" customHeight="1" x14ac:dyDescent="0.2">
      <c r="A14350" s="10"/>
    </row>
    <row r="14351" spans="1:1" ht="27.75" customHeight="1" x14ac:dyDescent="0.2">
      <c r="A14351" s="10"/>
    </row>
    <row r="14352" spans="1:1" ht="27.75" customHeight="1" x14ac:dyDescent="0.2">
      <c r="A14352" s="10"/>
    </row>
    <row r="14353" spans="1:1" ht="27.75" customHeight="1" x14ac:dyDescent="0.2">
      <c r="A14353" s="10"/>
    </row>
    <row r="14354" spans="1:1" ht="27.75" customHeight="1" x14ac:dyDescent="0.2">
      <c r="A14354" s="10"/>
    </row>
    <row r="14355" spans="1:1" ht="27.75" customHeight="1" x14ac:dyDescent="0.2">
      <c r="A14355" s="10"/>
    </row>
    <row r="14356" spans="1:1" ht="27.75" customHeight="1" x14ac:dyDescent="0.2">
      <c r="A14356" s="10"/>
    </row>
    <row r="14357" spans="1:1" ht="27.75" customHeight="1" x14ac:dyDescent="0.2">
      <c r="A14357" s="10"/>
    </row>
    <row r="14358" spans="1:1" ht="27.75" customHeight="1" x14ac:dyDescent="0.2">
      <c r="A14358" s="10"/>
    </row>
    <row r="14359" spans="1:1" ht="27.75" customHeight="1" x14ac:dyDescent="0.2">
      <c r="A14359" s="10"/>
    </row>
    <row r="14360" spans="1:1" ht="27.75" customHeight="1" x14ac:dyDescent="0.2">
      <c r="A14360" s="10"/>
    </row>
    <row r="14361" spans="1:1" ht="27.75" customHeight="1" x14ac:dyDescent="0.2">
      <c r="A14361" s="10"/>
    </row>
    <row r="14362" spans="1:1" ht="27.75" customHeight="1" x14ac:dyDescent="0.2">
      <c r="A14362" s="10"/>
    </row>
    <row r="14363" spans="1:1" ht="27.75" customHeight="1" x14ac:dyDescent="0.2">
      <c r="A14363" s="10"/>
    </row>
    <row r="14364" spans="1:1" ht="27.75" customHeight="1" x14ac:dyDescent="0.2">
      <c r="A14364" s="10"/>
    </row>
    <row r="14365" spans="1:1" ht="27.75" customHeight="1" x14ac:dyDescent="0.2">
      <c r="A14365" s="10"/>
    </row>
    <row r="14366" spans="1:1" ht="27.75" customHeight="1" x14ac:dyDescent="0.2">
      <c r="A14366" s="10"/>
    </row>
    <row r="14367" spans="1:1" ht="27.75" customHeight="1" x14ac:dyDescent="0.2">
      <c r="A14367" s="10"/>
    </row>
    <row r="14368" spans="1:1" ht="27.75" customHeight="1" x14ac:dyDescent="0.2">
      <c r="A14368" s="10"/>
    </row>
    <row r="14369" spans="1:1" ht="27.75" customHeight="1" x14ac:dyDescent="0.2">
      <c r="A14369" s="10"/>
    </row>
    <row r="14370" spans="1:1" ht="27.75" customHeight="1" x14ac:dyDescent="0.2">
      <c r="A14370" s="10"/>
    </row>
    <row r="14371" spans="1:1" ht="27.75" customHeight="1" x14ac:dyDescent="0.2">
      <c r="A14371" s="10"/>
    </row>
    <row r="14372" spans="1:1" ht="27.75" customHeight="1" x14ac:dyDescent="0.2">
      <c r="A14372" s="10"/>
    </row>
    <row r="14373" spans="1:1" ht="27.75" customHeight="1" x14ac:dyDescent="0.2">
      <c r="A14373" s="10"/>
    </row>
    <row r="14374" spans="1:1" ht="27.75" customHeight="1" x14ac:dyDescent="0.2">
      <c r="A14374" s="10"/>
    </row>
    <row r="14375" spans="1:1" ht="27.75" customHeight="1" x14ac:dyDescent="0.2">
      <c r="A14375" s="10"/>
    </row>
    <row r="14376" spans="1:1" ht="27.75" customHeight="1" x14ac:dyDescent="0.2">
      <c r="A14376" s="10"/>
    </row>
    <row r="14377" spans="1:1" ht="27.75" customHeight="1" x14ac:dyDescent="0.2">
      <c r="A14377" s="10"/>
    </row>
    <row r="14378" spans="1:1" ht="27.75" customHeight="1" x14ac:dyDescent="0.2">
      <c r="A14378" s="10"/>
    </row>
    <row r="14379" spans="1:1" ht="27.75" customHeight="1" x14ac:dyDescent="0.2">
      <c r="A14379" s="10"/>
    </row>
    <row r="14380" spans="1:1" ht="27.75" customHeight="1" x14ac:dyDescent="0.2">
      <c r="A14380" s="10"/>
    </row>
    <row r="14381" spans="1:1" ht="27.75" customHeight="1" x14ac:dyDescent="0.2">
      <c r="A14381" s="10"/>
    </row>
    <row r="14382" spans="1:1" ht="27.75" customHeight="1" x14ac:dyDescent="0.2">
      <c r="A14382" s="10"/>
    </row>
    <row r="14383" spans="1:1" ht="27.75" customHeight="1" x14ac:dyDescent="0.2">
      <c r="A14383" s="10"/>
    </row>
    <row r="14384" spans="1:1" ht="27.75" customHeight="1" x14ac:dyDescent="0.2">
      <c r="A14384" s="10"/>
    </row>
    <row r="14385" spans="1:1" ht="27.75" customHeight="1" x14ac:dyDescent="0.2">
      <c r="A14385" s="10"/>
    </row>
    <row r="14386" spans="1:1" ht="27.75" customHeight="1" x14ac:dyDescent="0.2">
      <c r="A14386" s="10"/>
    </row>
    <row r="14387" spans="1:1" ht="27.75" customHeight="1" x14ac:dyDescent="0.2">
      <c r="A14387" s="10"/>
    </row>
    <row r="14388" spans="1:1" ht="27.75" customHeight="1" x14ac:dyDescent="0.2">
      <c r="A14388" s="10"/>
    </row>
    <row r="14389" spans="1:1" ht="27.75" customHeight="1" x14ac:dyDescent="0.2">
      <c r="A14389" s="10"/>
    </row>
    <row r="14390" spans="1:1" ht="27.75" customHeight="1" x14ac:dyDescent="0.2">
      <c r="A14390" s="10"/>
    </row>
    <row r="14391" spans="1:1" ht="27.75" customHeight="1" x14ac:dyDescent="0.2">
      <c r="A14391" s="10"/>
    </row>
    <row r="14392" spans="1:1" ht="27.75" customHeight="1" x14ac:dyDescent="0.2">
      <c r="A14392" s="10"/>
    </row>
    <row r="14393" spans="1:1" ht="27.75" customHeight="1" x14ac:dyDescent="0.2">
      <c r="A14393" s="10"/>
    </row>
    <row r="14394" spans="1:1" ht="27.75" customHeight="1" x14ac:dyDescent="0.2">
      <c r="A14394" s="10"/>
    </row>
    <row r="14395" spans="1:1" ht="27.75" customHeight="1" x14ac:dyDescent="0.2">
      <c r="A14395" s="10"/>
    </row>
    <row r="14396" spans="1:1" ht="27.75" customHeight="1" x14ac:dyDescent="0.2">
      <c r="A14396" s="10"/>
    </row>
    <row r="14397" spans="1:1" ht="27.75" customHeight="1" x14ac:dyDescent="0.2">
      <c r="A14397" s="10"/>
    </row>
    <row r="14398" spans="1:1" ht="27.75" customHeight="1" x14ac:dyDescent="0.2">
      <c r="A14398" s="10"/>
    </row>
    <row r="14399" spans="1:1" ht="27.75" customHeight="1" x14ac:dyDescent="0.2">
      <c r="A14399" s="10"/>
    </row>
    <row r="14400" spans="1:1" ht="27.75" customHeight="1" x14ac:dyDescent="0.2">
      <c r="A14400" s="10"/>
    </row>
    <row r="14401" spans="1:1" ht="27.75" customHeight="1" x14ac:dyDescent="0.2">
      <c r="A14401" s="10"/>
    </row>
    <row r="14402" spans="1:1" ht="27.75" customHeight="1" x14ac:dyDescent="0.2">
      <c r="A14402" s="10"/>
    </row>
    <row r="14403" spans="1:1" ht="27.75" customHeight="1" x14ac:dyDescent="0.2">
      <c r="A14403" s="10"/>
    </row>
    <row r="14404" spans="1:1" ht="27.75" customHeight="1" x14ac:dyDescent="0.2">
      <c r="A14404" s="10"/>
    </row>
    <row r="14405" spans="1:1" ht="27.75" customHeight="1" x14ac:dyDescent="0.2">
      <c r="A14405" s="10"/>
    </row>
    <row r="14406" spans="1:1" ht="27.75" customHeight="1" x14ac:dyDescent="0.2">
      <c r="A14406" s="10"/>
    </row>
    <row r="14407" spans="1:1" ht="27.75" customHeight="1" x14ac:dyDescent="0.2">
      <c r="A14407" s="10"/>
    </row>
    <row r="14408" spans="1:1" ht="27.75" customHeight="1" x14ac:dyDescent="0.2">
      <c r="A14408" s="10"/>
    </row>
    <row r="14409" spans="1:1" ht="27.75" customHeight="1" x14ac:dyDescent="0.2">
      <c r="A14409" s="10"/>
    </row>
    <row r="14410" spans="1:1" ht="27.75" customHeight="1" x14ac:dyDescent="0.2">
      <c r="A14410" s="10"/>
    </row>
    <row r="14411" spans="1:1" ht="27.75" customHeight="1" x14ac:dyDescent="0.2">
      <c r="A14411" s="10"/>
    </row>
    <row r="14412" spans="1:1" ht="27.75" customHeight="1" x14ac:dyDescent="0.2">
      <c r="A14412" s="10"/>
    </row>
    <row r="14413" spans="1:1" ht="27.75" customHeight="1" x14ac:dyDescent="0.2">
      <c r="A14413" s="10"/>
    </row>
    <row r="14414" spans="1:1" ht="27.75" customHeight="1" x14ac:dyDescent="0.2">
      <c r="A14414" s="10"/>
    </row>
    <row r="14415" spans="1:1" ht="27.75" customHeight="1" x14ac:dyDescent="0.2">
      <c r="A14415" s="10"/>
    </row>
    <row r="14416" spans="1:1" ht="27.75" customHeight="1" x14ac:dyDescent="0.2">
      <c r="A14416" s="10"/>
    </row>
    <row r="14417" spans="1:1" ht="27.75" customHeight="1" x14ac:dyDescent="0.2">
      <c r="A14417" s="10"/>
    </row>
    <row r="14418" spans="1:1" ht="27.75" customHeight="1" x14ac:dyDescent="0.2">
      <c r="A14418" s="10"/>
    </row>
    <row r="14419" spans="1:1" ht="27.75" customHeight="1" x14ac:dyDescent="0.2">
      <c r="A14419" s="10"/>
    </row>
    <row r="14420" spans="1:1" ht="27.75" customHeight="1" x14ac:dyDescent="0.2">
      <c r="A14420" s="10"/>
    </row>
    <row r="14421" spans="1:1" ht="27.75" customHeight="1" x14ac:dyDescent="0.2">
      <c r="A14421" s="10"/>
    </row>
    <row r="14422" spans="1:1" ht="27.75" customHeight="1" x14ac:dyDescent="0.2">
      <c r="A14422" s="10"/>
    </row>
    <row r="14423" spans="1:1" ht="27.75" customHeight="1" x14ac:dyDescent="0.2">
      <c r="A14423" s="10"/>
    </row>
    <row r="14424" spans="1:1" ht="27.75" customHeight="1" x14ac:dyDescent="0.2">
      <c r="A14424" s="10"/>
    </row>
    <row r="14425" spans="1:1" ht="27.75" customHeight="1" x14ac:dyDescent="0.2">
      <c r="A14425" s="10"/>
    </row>
    <row r="14426" spans="1:1" ht="27.75" customHeight="1" x14ac:dyDescent="0.2">
      <c r="A14426" s="10"/>
    </row>
    <row r="14427" spans="1:1" ht="27.75" customHeight="1" x14ac:dyDescent="0.2">
      <c r="A14427" s="10"/>
    </row>
    <row r="14428" spans="1:1" ht="27.75" customHeight="1" x14ac:dyDescent="0.2">
      <c r="A14428" s="10"/>
    </row>
    <row r="14429" spans="1:1" ht="27.75" customHeight="1" x14ac:dyDescent="0.2">
      <c r="A14429" s="10"/>
    </row>
    <row r="14430" spans="1:1" ht="27.75" customHeight="1" x14ac:dyDescent="0.2">
      <c r="A14430" s="10"/>
    </row>
    <row r="14431" spans="1:1" ht="27.75" customHeight="1" x14ac:dyDescent="0.2">
      <c r="A14431" s="10"/>
    </row>
    <row r="14432" spans="1:1" ht="27.75" customHeight="1" x14ac:dyDescent="0.2">
      <c r="A14432" s="10"/>
    </row>
    <row r="14433" spans="1:1" ht="27.75" customHeight="1" x14ac:dyDescent="0.2">
      <c r="A14433" s="10"/>
    </row>
    <row r="14434" spans="1:1" ht="27.75" customHeight="1" x14ac:dyDescent="0.2">
      <c r="A14434" s="10"/>
    </row>
    <row r="14435" spans="1:1" ht="27.75" customHeight="1" x14ac:dyDescent="0.2">
      <c r="A14435" s="10"/>
    </row>
    <row r="14436" spans="1:1" ht="27.75" customHeight="1" x14ac:dyDescent="0.2">
      <c r="A14436" s="10"/>
    </row>
    <row r="14437" spans="1:1" ht="27.75" customHeight="1" x14ac:dyDescent="0.2">
      <c r="A14437" s="10"/>
    </row>
    <row r="14438" spans="1:1" ht="27.75" customHeight="1" x14ac:dyDescent="0.2">
      <c r="A14438" s="10"/>
    </row>
    <row r="14439" spans="1:1" ht="27.75" customHeight="1" x14ac:dyDescent="0.2">
      <c r="A14439" s="10"/>
    </row>
    <row r="14440" spans="1:1" ht="27.75" customHeight="1" x14ac:dyDescent="0.2">
      <c r="A14440" s="10"/>
    </row>
    <row r="14441" spans="1:1" ht="27.75" customHeight="1" x14ac:dyDescent="0.2">
      <c r="A14441" s="10"/>
    </row>
    <row r="14442" spans="1:1" ht="27.75" customHeight="1" x14ac:dyDescent="0.2">
      <c r="A14442" s="10"/>
    </row>
    <row r="14443" spans="1:1" ht="27.75" customHeight="1" x14ac:dyDescent="0.2">
      <c r="A14443" s="10"/>
    </row>
    <row r="14444" spans="1:1" ht="27.75" customHeight="1" x14ac:dyDescent="0.2">
      <c r="A14444" s="10"/>
    </row>
    <row r="14445" spans="1:1" ht="27.75" customHeight="1" x14ac:dyDescent="0.2">
      <c r="A14445" s="10"/>
    </row>
    <row r="14446" spans="1:1" ht="27.75" customHeight="1" x14ac:dyDescent="0.2">
      <c r="A14446" s="10"/>
    </row>
    <row r="14447" spans="1:1" ht="27.75" customHeight="1" x14ac:dyDescent="0.2">
      <c r="A14447" s="10"/>
    </row>
    <row r="14448" spans="1:1" ht="27.75" customHeight="1" x14ac:dyDescent="0.2">
      <c r="A14448" s="10"/>
    </row>
    <row r="14449" spans="1:1" ht="27.75" customHeight="1" x14ac:dyDescent="0.2">
      <c r="A14449" s="10"/>
    </row>
    <row r="14450" spans="1:1" ht="27.75" customHeight="1" x14ac:dyDescent="0.2">
      <c r="A14450" s="10"/>
    </row>
    <row r="14451" spans="1:1" ht="27.75" customHeight="1" x14ac:dyDescent="0.2">
      <c r="A14451" s="10"/>
    </row>
    <row r="14452" spans="1:1" ht="27.75" customHeight="1" x14ac:dyDescent="0.2">
      <c r="A14452" s="10"/>
    </row>
    <row r="14453" spans="1:1" ht="27.75" customHeight="1" x14ac:dyDescent="0.2">
      <c r="A14453" s="10"/>
    </row>
    <row r="14454" spans="1:1" ht="27.75" customHeight="1" x14ac:dyDescent="0.2">
      <c r="A14454" s="10"/>
    </row>
    <row r="14455" spans="1:1" ht="27.75" customHeight="1" x14ac:dyDescent="0.2">
      <c r="A14455" s="10"/>
    </row>
    <row r="14456" spans="1:1" ht="27.75" customHeight="1" x14ac:dyDescent="0.2">
      <c r="A14456" s="10"/>
    </row>
    <row r="14457" spans="1:1" ht="27.75" customHeight="1" x14ac:dyDescent="0.2">
      <c r="A14457" s="10"/>
    </row>
    <row r="14458" spans="1:1" ht="27.75" customHeight="1" x14ac:dyDescent="0.2">
      <c r="A14458" s="10"/>
    </row>
    <row r="14459" spans="1:1" ht="27.75" customHeight="1" x14ac:dyDescent="0.2">
      <c r="A14459" s="10"/>
    </row>
    <row r="14460" spans="1:1" ht="27.75" customHeight="1" x14ac:dyDescent="0.2">
      <c r="A14460" s="10"/>
    </row>
    <row r="14461" spans="1:1" ht="27.75" customHeight="1" x14ac:dyDescent="0.2">
      <c r="A14461" s="10"/>
    </row>
    <row r="14462" spans="1:1" ht="27.75" customHeight="1" x14ac:dyDescent="0.2">
      <c r="A14462" s="10"/>
    </row>
    <row r="14463" spans="1:1" ht="27.75" customHeight="1" x14ac:dyDescent="0.2">
      <c r="A14463" s="10"/>
    </row>
    <row r="14464" spans="1:1" ht="27.75" customHeight="1" x14ac:dyDescent="0.2">
      <c r="A14464" s="10"/>
    </row>
    <row r="14465" spans="1:1" ht="27.75" customHeight="1" x14ac:dyDescent="0.2">
      <c r="A14465" s="10"/>
    </row>
    <row r="14466" spans="1:1" ht="27.75" customHeight="1" x14ac:dyDescent="0.2">
      <c r="A14466" s="10"/>
    </row>
    <row r="14467" spans="1:1" ht="27.75" customHeight="1" x14ac:dyDescent="0.2">
      <c r="A14467" s="10"/>
    </row>
    <row r="14468" spans="1:1" ht="27.75" customHeight="1" x14ac:dyDescent="0.2">
      <c r="A14468" s="10"/>
    </row>
    <row r="14469" spans="1:1" ht="27.75" customHeight="1" x14ac:dyDescent="0.2">
      <c r="A14469" s="10"/>
    </row>
    <row r="14470" spans="1:1" ht="27.75" customHeight="1" x14ac:dyDescent="0.2">
      <c r="A14470" s="10"/>
    </row>
    <row r="14471" spans="1:1" ht="27.75" customHeight="1" x14ac:dyDescent="0.2">
      <c r="A14471" s="10"/>
    </row>
    <row r="14472" spans="1:1" ht="27.75" customHeight="1" x14ac:dyDescent="0.2">
      <c r="A14472" s="10"/>
    </row>
    <row r="14473" spans="1:1" ht="27.75" customHeight="1" x14ac:dyDescent="0.2">
      <c r="A14473" s="10"/>
    </row>
    <row r="14474" spans="1:1" ht="27.75" customHeight="1" x14ac:dyDescent="0.2">
      <c r="A14474" s="10"/>
    </row>
    <row r="14475" spans="1:1" ht="27.75" customHeight="1" x14ac:dyDescent="0.2">
      <c r="A14475" s="10"/>
    </row>
    <row r="14476" spans="1:1" ht="27.75" customHeight="1" x14ac:dyDescent="0.2">
      <c r="A14476" s="10"/>
    </row>
    <row r="14477" spans="1:1" ht="27.75" customHeight="1" x14ac:dyDescent="0.2">
      <c r="A14477" s="10"/>
    </row>
    <row r="14478" spans="1:1" ht="27.75" customHeight="1" x14ac:dyDescent="0.2">
      <c r="A14478" s="10"/>
    </row>
    <row r="14479" spans="1:1" ht="27.75" customHeight="1" x14ac:dyDescent="0.2">
      <c r="A14479" s="10"/>
    </row>
    <row r="14480" spans="1:1" ht="27.75" customHeight="1" x14ac:dyDescent="0.2">
      <c r="A14480" s="10"/>
    </row>
    <row r="14481" spans="1:1" ht="27.75" customHeight="1" x14ac:dyDescent="0.2">
      <c r="A14481" s="10"/>
    </row>
    <row r="14482" spans="1:1" ht="27.75" customHeight="1" x14ac:dyDescent="0.2">
      <c r="A14482" s="10"/>
    </row>
    <row r="14483" spans="1:1" ht="27.75" customHeight="1" x14ac:dyDescent="0.2">
      <c r="A14483" s="10"/>
    </row>
    <row r="14484" spans="1:1" ht="27.75" customHeight="1" x14ac:dyDescent="0.2">
      <c r="A14484" s="10"/>
    </row>
    <row r="14485" spans="1:1" ht="27.75" customHeight="1" x14ac:dyDescent="0.2">
      <c r="A14485" s="10"/>
    </row>
    <row r="14486" spans="1:1" ht="27.75" customHeight="1" x14ac:dyDescent="0.2">
      <c r="A14486" s="10"/>
    </row>
    <row r="14487" spans="1:1" ht="27.75" customHeight="1" x14ac:dyDescent="0.2">
      <c r="A14487" s="10"/>
    </row>
    <row r="14488" spans="1:1" ht="27.75" customHeight="1" x14ac:dyDescent="0.2">
      <c r="A14488" s="10"/>
    </row>
    <row r="14489" spans="1:1" ht="27.75" customHeight="1" x14ac:dyDescent="0.2">
      <c r="A14489" s="10"/>
    </row>
    <row r="14490" spans="1:1" ht="27.75" customHeight="1" x14ac:dyDescent="0.2">
      <c r="A14490" s="10"/>
    </row>
    <row r="14491" spans="1:1" ht="27.75" customHeight="1" x14ac:dyDescent="0.2">
      <c r="A14491" s="10"/>
    </row>
    <row r="14492" spans="1:1" ht="27.75" customHeight="1" x14ac:dyDescent="0.2">
      <c r="A14492" s="10"/>
    </row>
    <row r="14493" spans="1:1" ht="27.75" customHeight="1" x14ac:dyDescent="0.2">
      <c r="A14493" s="10"/>
    </row>
    <row r="14494" spans="1:1" ht="27.75" customHeight="1" x14ac:dyDescent="0.2">
      <c r="A14494" s="10"/>
    </row>
    <row r="14495" spans="1:1" ht="27.75" customHeight="1" x14ac:dyDescent="0.2">
      <c r="A14495" s="10"/>
    </row>
    <row r="14496" spans="1:1" ht="27.75" customHeight="1" x14ac:dyDescent="0.2">
      <c r="A14496" s="10"/>
    </row>
    <row r="14497" spans="1:1" ht="27.75" customHeight="1" x14ac:dyDescent="0.2">
      <c r="A14497" s="10"/>
    </row>
    <row r="14498" spans="1:1" ht="27.75" customHeight="1" x14ac:dyDescent="0.2">
      <c r="A14498" s="10"/>
    </row>
    <row r="14499" spans="1:1" ht="27.75" customHeight="1" x14ac:dyDescent="0.2">
      <c r="A14499" s="10"/>
    </row>
    <row r="14500" spans="1:1" ht="27.75" customHeight="1" x14ac:dyDescent="0.2">
      <c r="A14500" s="10"/>
    </row>
    <row r="14501" spans="1:1" ht="27.75" customHeight="1" x14ac:dyDescent="0.2">
      <c r="A14501" s="10"/>
    </row>
    <row r="14502" spans="1:1" ht="27.75" customHeight="1" x14ac:dyDescent="0.2">
      <c r="A14502" s="10"/>
    </row>
    <row r="14503" spans="1:1" ht="27.75" customHeight="1" x14ac:dyDescent="0.2">
      <c r="A14503" s="10"/>
    </row>
    <row r="14504" spans="1:1" ht="27.75" customHeight="1" x14ac:dyDescent="0.2">
      <c r="A14504" s="10"/>
    </row>
    <row r="14505" spans="1:1" ht="27.75" customHeight="1" x14ac:dyDescent="0.2">
      <c r="A14505" s="10"/>
    </row>
    <row r="14506" spans="1:1" ht="27.75" customHeight="1" x14ac:dyDescent="0.2">
      <c r="A14506" s="10"/>
    </row>
    <row r="14507" spans="1:1" ht="27.75" customHeight="1" x14ac:dyDescent="0.2">
      <c r="A14507" s="10"/>
    </row>
    <row r="14508" spans="1:1" ht="27.75" customHeight="1" x14ac:dyDescent="0.2">
      <c r="A14508" s="10"/>
    </row>
    <row r="14509" spans="1:1" ht="27.75" customHeight="1" x14ac:dyDescent="0.2">
      <c r="A14509" s="10"/>
    </row>
    <row r="14510" spans="1:1" ht="27.75" customHeight="1" x14ac:dyDescent="0.2">
      <c r="A14510" s="10"/>
    </row>
    <row r="14511" spans="1:1" ht="27.75" customHeight="1" x14ac:dyDescent="0.2">
      <c r="A14511" s="10"/>
    </row>
    <row r="14512" spans="1:1" ht="27.75" customHeight="1" x14ac:dyDescent="0.2">
      <c r="A14512" s="10"/>
    </row>
    <row r="14513" spans="1:1" ht="27.75" customHeight="1" x14ac:dyDescent="0.2">
      <c r="A14513" s="10"/>
    </row>
    <row r="14514" spans="1:1" ht="27.75" customHeight="1" x14ac:dyDescent="0.2">
      <c r="A14514" s="10"/>
    </row>
    <row r="14515" spans="1:1" ht="27.75" customHeight="1" x14ac:dyDescent="0.2">
      <c r="A14515" s="10"/>
    </row>
    <row r="14516" spans="1:1" ht="27.75" customHeight="1" x14ac:dyDescent="0.2">
      <c r="A14516" s="10"/>
    </row>
    <row r="14517" spans="1:1" ht="27.75" customHeight="1" x14ac:dyDescent="0.2">
      <c r="A14517" s="10"/>
    </row>
    <row r="14518" spans="1:1" ht="27.75" customHeight="1" x14ac:dyDescent="0.2">
      <c r="A14518" s="10"/>
    </row>
    <row r="14519" spans="1:1" ht="27.75" customHeight="1" x14ac:dyDescent="0.2">
      <c r="A14519" s="10"/>
    </row>
    <row r="14520" spans="1:1" ht="27.75" customHeight="1" x14ac:dyDescent="0.2">
      <c r="A14520" s="10"/>
    </row>
    <row r="14521" spans="1:1" ht="27.75" customHeight="1" x14ac:dyDescent="0.2">
      <c r="A14521" s="10"/>
    </row>
    <row r="14522" spans="1:1" ht="27.75" customHeight="1" x14ac:dyDescent="0.2">
      <c r="A14522" s="10"/>
    </row>
    <row r="14523" spans="1:1" ht="27.75" customHeight="1" x14ac:dyDescent="0.2">
      <c r="A14523" s="10"/>
    </row>
    <row r="14524" spans="1:1" ht="27.75" customHeight="1" x14ac:dyDescent="0.2">
      <c r="A14524" s="10"/>
    </row>
    <row r="14525" spans="1:1" ht="27.75" customHeight="1" x14ac:dyDescent="0.2">
      <c r="A14525" s="10"/>
    </row>
    <row r="14526" spans="1:1" ht="27.75" customHeight="1" x14ac:dyDescent="0.2">
      <c r="A14526" s="10"/>
    </row>
    <row r="14527" spans="1:1" ht="27.75" customHeight="1" x14ac:dyDescent="0.2">
      <c r="A14527" s="10"/>
    </row>
    <row r="14528" spans="1:1" ht="27.75" customHeight="1" x14ac:dyDescent="0.2">
      <c r="A14528" s="10"/>
    </row>
    <row r="14529" spans="1:1" ht="27.75" customHeight="1" x14ac:dyDescent="0.2">
      <c r="A14529" s="10"/>
    </row>
    <row r="14530" spans="1:1" ht="27.75" customHeight="1" x14ac:dyDescent="0.2">
      <c r="A14530" s="10"/>
    </row>
    <row r="14531" spans="1:1" ht="27.75" customHeight="1" x14ac:dyDescent="0.2">
      <c r="A14531" s="10"/>
    </row>
    <row r="14532" spans="1:1" ht="27.75" customHeight="1" x14ac:dyDescent="0.2">
      <c r="A14532" s="10"/>
    </row>
    <row r="14533" spans="1:1" ht="27.75" customHeight="1" x14ac:dyDescent="0.2">
      <c r="A14533" s="10"/>
    </row>
    <row r="14534" spans="1:1" ht="27.75" customHeight="1" x14ac:dyDescent="0.2">
      <c r="A14534" s="10"/>
    </row>
    <row r="14535" spans="1:1" ht="27.75" customHeight="1" x14ac:dyDescent="0.2">
      <c r="A14535" s="10"/>
    </row>
    <row r="14536" spans="1:1" ht="27.75" customHeight="1" x14ac:dyDescent="0.2">
      <c r="A14536" s="10"/>
    </row>
    <row r="14537" spans="1:1" ht="27.75" customHeight="1" x14ac:dyDescent="0.2">
      <c r="A14537" s="10"/>
    </row>
    <row r="14538" spans="1:1" ht="27.75" customHeight="1" x14ac:dyDescent="0.2">
      <c r="A14538" s="10"/>
    </row>
    <row r="14539" spans="1:1" ht="27.75" customHeight="1" x14ac:dyDescent="0.2">
      <c r="A14539" s="10"/>
    </row>
    <row r="14540" spans="1:1" ht="27.75" customHeight="1" x14ac:dyDescent="0.2">
      <c r="A14540" s="10"/>
    </row>
    <row r="14541" spans="1:1" ht="27.75" customHeight="1" x14ac:dyDescent="0.2">
      <c r="A14541" s="10"/>
    </row>
    <row r="14542" spans="1:1" ht="27.75" customHeight="1" x14ac:dyDescent="0.2">
      <c r="A14542" s="10"/>
    </row>
    <row r="14543" spans="1:1" ht="27.75" customHeight="1" x14ac:dyDescent="0.2">
      <c r="A14543" s="10"/>
    </row>
    <row r="14544" spans="1:1" ht="27.75" customHeight="1" x14ac:dyDescent="0.2">
      <c r="A14544" s="10"/>
    </row>
    <row r="14545" spans="1:1" ht="27.75" customHeight="1" x14ac:dyDescent="0.2">
      <c r="A14545" s="10"/>
    </row>
    <row r="14546" spans="1:1" ht="27.75" customHeight="1" x14ac:dyDescent="0.2">
      <c r="A14546" s="10"/>
    </row>
    <row r="14547" spans="1:1" ht="27.75" customHeight="1" x14ac:dyDescent="0.2">
      <c r="A14547" s="10"/>
    </row>
    <row r="14548" spans="1:1" ht="27.75" customHeight="1" x14ac:dyDescent="0.2">
      <c r="A14548" s="10"/>
    </row>
    <row r="14549" spans="1:1" ht="27.75" customHeight="1" x14ac:dyDescent="0.2">
      <c r="A14549" s="10"/>
    </row>
    <row r="14550" spans="1:1" ht="27.75" customHeight="1" x14ac:dyDescent="0.2">
      <c r="A14550" s="10"/>
    </row>
    <row r="14551" spans="1:1" ht="27.75" customHeight="1" x14ac:dyDescent="0.2">
      <c r="A14551" s="10"/>
    </row>
    <row r="14552" spans="1:1" ht="27.75" customHeight="1" x14ac:dyDescent="0.2">
      <c r="A14552" s="10"/>
    </row>
    <row r="14553" spans="1:1" ht="27.75" customHeight="1" x14ac:dyDescent="0.2">
      <c r="A14553" s="10"/>
    </row>
    <row r="14554" spans="1:1" ht="27.75" customHeight="1" x14ac:dyDescent="0.2">
      <c r="A14554" s="10"/>
    </row>
    <row r="14555" spans="1:1" ht="27.75" customHeight="1" x14ac:dyDescent="0.2">
      <c r="A14555" s="10"/>
    </row>
    <row r="14556" spans="1:1" ht="27.75" customHeight="1" x14ac:dyDescent="0.2">
      <c r="A14556" s="10"/>
    </row>
    <row r="14557" spans="1:1" ht="27.75" customHeight="1" x14ac:dyDescent="0.2">
      <c r="A14557" s="10"/>
    </row>
    <row r="14558" spans="1:1" ht="27.75" customHeight="1" x14ac:dyDescent="0.2">
      <c r="A14558" s="10"/>
    </row>
    <row r="14559" spans="1:1" ht="27.75" customHeight="1" x14ac:dyDescent="0.2">
      <c r="A14559" s="10"/>
    </row>
    <row r="14560" spans="1:1" ht="27.75" customHeight="1" x14ac:dyDescent="0.2">
      <c r="A14560" s="10"/>
    </row>
    <row r="14561" spans="1:1" ht="27.75" customHeight="1" x14ac:dyDescent="0.2">
      <c r="A14561" s="10"/>
    </row>
    <row r="14562" spans="1:1" ht="27.75" customHeight="1" x14ac:dyDescent="0.2">
      <c r="A14562" s="10"/>
    </row>
    <row r="14563" spans="1:1" ht="27.75" customHeight="1" x14ac:dyDescent="0.2">
      <c r="A14563" s="10"/>
    </row>
    <row r="14564" spans="1:1" ht="27.75" customHeight="1" x14ac:dyDescent="0.2">
      <c r="A14564" s="10"/>
    </row>
    <row r="14565" spans="1:1" ht="27.75" customHeight="1" x14ac:dyDescent="0.2">
      <c r="A14565" s="10"/>
    </row>
    <row r="14566" spans="1:1" ht="27.75" customHeight="1" x14ac:dyDescent="0.2">
      <c r="A14566" s="10"/>
    </row>
    <row r="14567" spans="1:1" ht="27.75" customHeight="1" x14ac:dyDescent="0.2">
      <c r="A14567" s="10"/>
    </row>
    <row r="14568" spans="1:1" ht="27.75" customHeight="1" x14ac:dyDescent="0.2">
      <c r="A14568" s="10"/>
    </row>
    <row r="14569" spans="1:1" ht="27.75" customHeight="1" x14ac:dyDescent="0.2">
      <c r="A14569" s="10"/>
    </row>
    <row r="14570" spans="1:1" ht="27.75" customHeight="1" x14ac:dyDescent="0.2">
      <c r="A14570" s="10"/>
    </row>
    <row r="14571" spans="1:1" ht="27.75" customHeight="1" x14ac:dyDescent="0.2">
      <c r="A14571" s="10"/>
    </row>
    <row r="14572" spans="1:1" ht="27.75" customHeight="1" x14ac:dyDescent="0.2">
      <c r="A14572" s="10"/>
    </row>
    <row r="14573" spans="1:1" ht="27.75" customHeight="1" x14ac:dyDescent="0.2">
      <c r="A14573" s="10"/>
    </row>
    <row r="14574" spans="1:1" ht="27.75" customHeight="1" x14ac:dyDescent="0.2">
      <c r="A14574" s="10"/>
    </row>
    <row r="14575" spans="1:1" ht="27.75" customHeight="1" x14ac:dyDescent="0.2">
      <c r="A14575" s="10"/>
    </row>
    <row r="14576" spans="1:1" ht="27.75" customHeight="1" x14ac:dyDescent="0.2">
      <c r="A14576" s="10"/>
    </row>
    <row r="14577" spans="1:1" ht="27.75" customHeight="1" x14ac:dyDescent="0.2">
      <c r="A14577" s="10"/>
    </row>
    <row r="14578" spans="1:1" ht="27.75" customHeight="1" x14ac:dyDescent="0.2">
      <c r="A14578" s="10"/>
    </row>
    <row r="14579" spans="1:1" ht="27.75" customHeight="1" x14ac:dyDescent="0.2">
      <c r="A14579" s="10"/>
    </row>
    <row r="14580" spans="1:1" ht="27.75" customHeight="1" x14ac:dyDescent="0.2">
      <c r="A14580" s="10"/>
    </row>
    <row r="14581" spans="1:1" ht="27.75" customHeight="1" x14ac:dyDescent="0.2">
      <c r="A14581" s="10"/>
    </row>
    <row r="14582" spans="1:1" ht="27.75" customHeight="1" x14ac:dyDescent="0.2">
      <c r="A14582" s="10"/>
    </row>
    <row r="14583" spans="1:1" ht="27.75" customHeight="1" x14ac:dyDescent="0.2">
      <c r="A14583" s="10"/>
    </row>
    <row r="14584" spans="1:1" ht="27.75" customHeight="1" x14ac:dyDescent="0.2">
      <c r="A14584" s="10"/>
    </row>
    <row r="14585" spans="1:1" ht="27.75" customHeight="1" x14ac:dyDescent="0.2">
      <c r="A14585" s="10"/>
    </row>
    <row r="14586" spans="1:1" ht="27.75" customHeight="1" x14ac:dyDescent="0.2">
      <c r="A14586" s="10"/>
    </row>
    <row r="14587" spans="1:1" ht="27.75" customHeight="1" x14ac:dyDescent="0.2">
      <c r="A14587" s="10"/>
    </row>
    <row r="14588" spans="1:1" ht="27.75" customHeight="1" x14ac:dyDescent="0.2">
      <c r="A14588" s="10"/>
    </row>
    <row r="14589" spans="1:1" ht="27.75" customHeight="1" x14ac:dyDescent="0.2">
      <c r="A14589" s="10"/>
    </row>
    <row r="14590" spans="1:1" ht="27.75" customHeight="1" x14ac:dyDescent="0.2">
      <c r="A14590" s="10"/>
    </row>
    <row r="14591" spans="1:1" ht="27.75" customHeight="1" x14ac:dyDescent="0.2">
      <c r="A14591" s="10"/>
    </row>
    <row r="14592" spans="1:1" ht="27.75" customHeight="1" x14ac:dyDescent="0.2">
      <c r="A14592" s="10"/>
    </row>
    <row r="14593" spans="1:1" ht="27.75" customHeight="1" x14ac:dyDescent="0.2">
      <c r="A14593" s="10"/>
    </row>
    <row r="14594" spans="1:1" ht="27.75" customHeight="1" x14ac:dyDescent="0.2">
      <c r="A14594" s="10"/>
    </row>
    <row r="14595" spans="1:1" ht="27.75" customHeight="1" x14ac:dyDescent="0.2">
      <c r="A14595" s="10"/>
    </row>
    <row r="14596" spans="1:1" ht="27.75" customHeight="1" x14ac:dyDescent="0.2">
      <c r="A14596" s="10"/>
    </row>
    <row r="14597" spans="1:1" ht="27.75" customHeight="1" x14ac:dyDescent="0.2">
      <c r="A14597" s="10"/>
    </row>
    <row r="14598" spans="1:1" ht="27.75" customHeight="1" x14ac:dyDescent="0.2">
      <c r="A14598" s="10"/>
    </row>
    <row r="14599" spans="1:1" ht="27.75" customHeight="1" x14ac:dyDescent="0.2">
      <c r="A14599" s="10"/>
    </row>
    <row r="14600" spans="1:1" ht="27.75" customHeight="1" x14ac:dyDescent="0.2">
      <c r="A14600" s="10"/>
    </row>
    <row r="14601" spans="1:1" ht="27.75" customHeight="1" x14ac:dyDescent="0.2">
      <c r="A14601" s="10"/>
    </row>
    <row r="14602" spans="1:1" ht="27.75" customHeight="1" x14ac:dyDescent="0.2">
      <c r="A14602" s="10"/>
    </row>
    <row r="14603" spans="1:1" ht="27.75" customHeight="1" x14ac:dyDescent="0.2">
      <c r="A14603" s="10"/>
    </row>
    <row r="14604" spans="1:1" ht="27.75" customHeight="1" x14ac:dyDescent="0.2">
      <c r="A14604" s="10"/>
    </row>
    <row r="14605" spans="1:1" ht="27.75" customHeight="1" x14ac:dyDescent="0.2">
      <c r="A14605" s="10"/>
    </row>
    <row r="14606" spans="1:1" ht="27.75" customHeight="1" x14ac:dyDescent="0.2">
      <c r="A14606" s="10"/>
    </row>
    <row r="14607" spans="1:1" ht="27.75" customHeight="1" x14ac:dyDescent="0.2">
      <c r="A14607" s="10"/>
    </row>
    <row r="14608" spans="1:1" ht="27.75" customHeight="1" x14ac:dyDescent="0.2">
      <c r="A14608" s="10"/>
    </row>
    <row r="14609" spans="1:1" ht="27.75" customHeight="1" x14ac:dyDescent="0.2">
      <c r="A14609" s="10"/>
    </row>
    <row r="14610" spans="1:1" ht="27.75" customHeight="1" x14ac:dyDescent="0.2">
      <c r="A14610" s="10"/>
    </row>
    <row r="14611" spans="1:1" ht="27.75" customHeight="1" x14ac:dyDescent="0.2">
      <c r="A14611" s="10"/>
    </row>
    <row r="14612" spans="1:1" ht="27.75" customHeight="1" x14ac:dyDescent="0.2">
      <c r="A14612" s="10"/>
    </row>
    <row r="14613" spans="1:1" ht="27.75" customHeight="1" x14ac:dyDescent="0.2">
      <c r="A14613" s="10"/>
    </row>
    <row r="14614" spans="1:1" ht="27.75" customHeight="1" x14ac:dyDescent="0.2">
      <c r="A14614" s="10"/>
    </row>
    <row r="14615" spans="1:1" ht="27.75" customHeight="1" x14ac:dyDescent="0.2">
      <c r="A14615" s="10"/>
    </row>
    <row r="14616" spans="1:1" ht="27.75" customHeight="1" x14ac:dyDescent="0.2">
      <c r="A14616" s="10"/>
    </row>
    <row r="14617" spans="1:1" ht="27.75" customHeight="1" x14ac:dyDescent="0.2">
      <c r="A14617" s="10"/>
    </row>
    <row r="14618" spans="1:1" ht="27.75" customHeight="1" x14ac:dyDescent="0.2">
      <c r="A14618" s="10"/>
    </row>
    <row r="14619" spans="1:1" ht="27.75" customHeight="1" x14ac:dyDescent="0.2">
      <c r="A14619" s="10"/>
    </row>
    <row r="14620" spans="1:1" ht="27.75" customHeight="1" x14ac:dyDescent="0.2">
      <c r="A14620" s="10"/>
    </row>
    <row r="14621" spans="1:1" ht="27.75" customHeight="1" x14ac:dyDescent="0.2">
      <c r="A14621" s="10"/>
    </row>
    <row r="14622" spans="1:1" ht="27.75" customHeight="1" x14ac:dyDescent="0.2">
      <c r="A14622" s="10"/>
    </row>
    <row r="14623" spans="1:1" ht="27.75" customHeight="1" x14ac:dyDescent="0.2">
      <c r="A14623" s="10"/>
    </row>
    <row r="14624" spans="1:1" ht="27.75" customHeight="1" x14ac:dyDescent="0.2">
      <c r="A14624" s="10"/>
    </row>
    <row r="14625" spans="1:1" ht="27.75" customHeight="1" x14ac:dyDescent="0.2">
      <c r="A14625" s="10"/>
    </row>
    <row r="14626" spans="1:1" ht="27.75" customHeight="1" x14ac:dyDescent="0.2">
      <c r="A14626" s="10"/>
    </row>
    <row r="14627" spans="1:1" ht="27.75" customHeight="1" x14ac:dyDescent="0.2">
      <c r="A14627" s="10"/>
    </row>
    <row r="14628" spans="1:1" ht="27.75" customHeight="1" x14ac:dyDescent="0.2">
      <c r="A14628" s="10"/>
    </row>
    <row r="14629" spans="1:1" ht="27.75" customHeight="1" x14ac:dyDescent="0.2">
      <c r="A14629" s="10"/>
    </row>
    <row r="14630" spans="1:1" ht="27.75" customHeight="1" x14ac:dyDescent="0.2">
      <c r="A14630" s="10"/>
    </row>
    <row r="14631" spans="1:1" ht="27.75" customHeight="1" x14ac:dyDescent="0.2">
      <c r="A14631" s="10"/>
    </row>
    <row r="14632" spans="1:1" ht="27.75" customHeight="1" x14ac:dyDescent="0.2">
      <c r="A14632" s="10"/>
    </row>
    <row r="14633" spans="1:1" ht="27.75" customHeight="1" x14ac:dyDescent="0.2">
      <c r="A14633" s="10"/>
    </row>
    <row r="14634" spans="1:1" ht="27.75" customHeight="1" x14ac:dyDescent="0.2">
      <c r="A14634" s="10"/>
    </row>
    <row r="14635" spans="1:1" ht="27.75" customHeight="1" x14ac:dyDescent="0.2">
      <c r="A14635" s="10"/>
    </row>
    <row r="14636" spans="1:1" ht="27.75" customHeight="1" x14ac:dyDescent="0.2">
      <c r="A14636" s="10"/>
    </row>
    <row r="14637" spans="1:1" ht="27.75" customHeight="1" x14ac:dyDescent="0.2">
      <c r="A14637" s="10"/>
    </row>
    <row r="14638" spans="1:1" ht="27.75" customHeight="1" x14ac:dyDescent="0.2">
      <c r="A14638" s="10"/>
    </row>
    <row r="14639" spans="1:1" ht="27.75" customHeight="1" x14ac:dyDescent="0.2">
      <c r="A14639" s="10"/>
    </row>
    <row r="14640" spans="1:1" ht="27.75" customHeight="1" x14ac:dyDescent="0.2">
      <c r="A14640" s="10"/>
    </row>
    <row r="14641" spans="1:1" ht="27.75" customHeight="1" x14ac:dyDescent="0.2">
      <c r="A14641" s="10"/>
    </row>
    <row r="14642" spans="1:1" ht="27.75" customHeight="1" x14ac:dyDescent="0.2">
      <c r="A14642" s="10"/>
    </row>
    <row r="14643" spans="1:1" ht="27.75" customHeight="1" x14ac:dyDescent="0.2">
      <c r="A14643" s="10"/>
    </row>
    <row r="14644" spans="1:1" ht="27.75" customHeight="1" x14ac:dyDescent="0.2">
      <c r="A14644" s="10"/>
    </row>
    <row r="14645" spans="1:1" ht="27.75" customHeight="1" x14ac:dyDescent="0.2">
      <c r="A14645" s="10"/>
    </row>
    <row r="14646" spans="1:1" ht="27.75" customHeight="1" x14ac:dyDescent="0.2">
      <c r="A14646" s="10"/>
    </row>
    <row r="14647" spans="1:1" ht="27.75" customHeight="1" x14ac:dyDescent="0.2">
      <c r="A14647" s="10"/>
    </row>
    <row r="14648" spans="1:1" ht="27.75" customHeight="1" x14ac:dyDescent="0.2">
      <c r="A14648" s="10"/>
    </row>
    <row r="14649" spans="1:1" ht="27.75" customHeight="1" x14ac:dyDescent="0.2">
      <c r="A14649" s="10"/>
    </row>
    <row r="14650" spans="1:1" ht="27.75" customHeight="1" x14ac:dyDescent="0.2">
      <c r="A14650" s="10"/>
    </row>
    <row r="14651" spans="1:1" ht="27.75" customHeight="1" x14ac:dyDescent="0.2">
      <c r="A14651" s="10"/>
    </row>
    <row r="14652" spans="1:1" ht="27.75" customHeight="1" x14ac:dyDescent="0.2">
      <c r="A14652" s="10"/>
    </row>
    <row r="14653" spans="1:1" ht="27.75" customHeight="1" x14ac:dyDescent="0.2">
      <c r="A14653" s="10"/>
    </row>
    <row r="14654" spans="1:1" ht="27.75" customHeight="1" x14ac:dyDescent="0.2">
      <c r="A14654" s="10"/>
    </row>
    <row r="14655" spans="1:1" ht="27.75" customHeight="1" x14ac:dyDescent="0.2">
      <c r="A14655" s="10"/>
    </row>
    <row r="14656" spans="1:1" ht="27.75" customHeight="1" x14ac:dyDescent="0.2">
      <c r="A14656" s="10"/>
    </row>
    <row r="14657" spans="1:1" ht="27.75" customHeight="1" x14ac:dyDescent="0.2">
      <c r="A14657" s="10"/>
    </row>
    <row r="14658" spans="1:1" ht="27.75" customHeight="1" x14ac:dyDescent="0.2">
      <c r="A14658" s="10"/>
    </row>
    <row r="14659" spans="1:1" ht="27.75" customHeight="1" x14ac:dyDescent="0.2">
      <c r="A14659" s="10"/>
    </row>
    <row r="14660" spans="1:1" ht="27.75" customHeight="1" x14ac:dyDescent="0.2">
      <c r="A14660" s="10"/>
    </row>
    <row r="14661" spans="1:1" ht="27.75" customHeight="1" x14ac:dyDescent="0.2">
      <c r="A14661" s="10"/>
    </row>
    <row r="14662" spans="1:1" ht="27.75" customHeight="1" x14ac:dyDescent="0.2">
      <c r="A14662" s="10"/>
    </row>
    <row r="14663" spans="1:1" ht="27.75" customHeight="1" x14ac:dyDescent="0.2">
      <c r="A14663" s="10"/>
    </row>
    <row r="14664" spans="1:1" ht="27.75" customHeight="1" x14ac:dyDescent="0.2">
      <c r="A14664" s="10"/>
    </row>
    <row r="14665" spans="1:1" ht="27.75" customHeight="1" x14ac:dyDescent="0.2">
      <c r="A14665" s="10"/>
    </row>
    <row r="14666" spans="1:1" ht="27.75" customHeight="1" x14ac:dyDescent="0.2">
      <c r="A14666" s="10"/>
    </row>
    <row r="14667" spans="1:1" ht="27.75" customHeight="1" x14ac:dyDescent="0.2">
      <c r="A14667" s="10"/>
    </row>
    <row r="14668" spans="1:1" ht="27.75" customHeight="1" x14ac:dyDescent="0.2">
      <c r="A14668" s="10"/>
    </row>
    <row r="14669" spans="1:1" ht="27.75" customHeight="1" x14ac:dyDescent="0.2">
      <c r="A14669" s="10"/>
    </row>
    <row r="14670" spans="1:1" ht="27.75" customHeight="1" x14ac:dyDescent="0.2">
      <c r="A14670" s="10"/>
    </row>
    <row r="14671" spans="1:1" ht="27.75" customHeight="1" x14ac:dyDescent="0.2">
      <c r="A14671" s="10"/>
    </row>
    <row r="14672" spans="1:1" ht="27.75" customHeight="1" x14ac:dyDescent="0.2">
      <c r="A14672" s="10"/>
    </row>
    <row r="14673" spans="1:1" ht="27.75" customHeight="1" x14ac:dyDescent="0.2">
      <c r="A14673" s="10"/>
    </row>
    <row r="14674" spans="1:1" ht="27.75" customHeight="1" x14ac:dyDescent="0.2">
      <c r="A14674" s="10"/>
    </row>
    <row r="14675" spans="1:1" ht="27.75" customHeight="1" x14ac:dyDescent="0.2">
      <c r="A14675" s="10"/>
    </row>
    <row r="14676" spans="1:1" ht="27.75" customHeight="1" x14ac:dyDescent="0.2">
      <c r="A14676" s="10"/>
    </row>
    <row r="14677" spans="1:1" ht="27.75" customHeight="1" x14ac:dyDescent="0.2">
      <c r="A14677" s="10"/>
    </row>
    <row r="14678" spans="1:1" ht="27.75" customHeight="1" x14ac:dyDescent="0.2">
      <c r="A14678" s="10"/>
    </row>
    <row r="14679" spans="1:1" ht="27.75" customHeight="1" x14ac:dyDescent="0.2">
      <c r="A14679" s="10"/>
    </row>
    <row r="14680" spans="1:1" ht="27.75" customHeight="1" x14ac:dyDescent="0.2">
      <c r="A14680" s="10"/>
    </row>
    <row r="14681" spans="1:1" ht="27.75" customHeight="1" x14ac:dyDescent="0.2">
      <c r="A14681" s="10"/>
    </row>
    <row r="14682" spans="1:1" ht="27.75" customHeight="1" x14ac:dyDescent="0.2">
      <c r="A14682" s="10"/>
    </row>
    <row r="14683" spans="1:1" ht="27.75" customHeight="1" x14ac:dyDescent="0.2">
      <c r="A14683" s="10"/>
    </row>
    <row r="14684" spans="1:1" ht="27.75" customHeight="1" x14ac:dyDescent="0.2">
      <c r="A14684" s="10"/>
    </row>
    <row r="14685" spans="1:1" ht="27.75" customHeight="1" x14ac:dyDescent="0.2">
      <c r="A14685" s="10"/>
    </row>
    <row r="14686" spans="1:1" ht="27.75" customHeight="1" x14ac:dyDescent="0.2">
      <c r="A14686" s="10"/>
    </row>
    <row r="14687" spans="1:1" ht="27.75" customHeight="1" x14ac:dyDescent="0.2">
      <c r="A14687" s="10"/>
    </row>
    <row r="14688" spans="1:1" ht="27.75" customHeight="1" x14ac:dyDescent="0.2">
      <c r="A14688" s="10"/>
    </row>
    <row r="14689" spans="1:1" ht="27.75" customHeight="1" x14ac:dyDescent="0.2">
      <c r="A14689" s="10"/>
    </row>
    <row r="14690" spans="1:1" ht="27.75" customHeight="1" x14ac:dyDescent="0.2">
      <c r="A14690" s="10"/>
    </row>
    <row r="14691" spans="1:1" ht="27.75" customHeight="1" x14ac:dyDescent="0.2">
      <c r="A14691" s="10"/>
    </row>
    <row r="14692" spans="1:1" ht="27.75" customHeight="1" x14ac:dyDescent="0.2">
      <c r="A14692" s="10"/>
    </row>
    <row r="14693" spans="1:1" ht="27.75" customHeight="1" x14ac:dyDescent="0.2">
      <c r="A14693" s="10"/>
    </row>
    <row r="14694" spans="1:1" ht="27.75" customHeight="1" x14ac:dyDescent="0.2">
      <c r="A14694" s="10"/>
    </row>
    <row r="14695" spans="1:1" ht="27.75" customHeight="1" x14ac:dyDescent="0.2">
      <c r="A14695" s="10"/>
    </row>
    <row r="14696" spans="1:1" ht="27.75" customHeight="1" x14ac:dyDescent="0.2">
      <c r="A14696" s="10"/>
    </row>
    <row r="14697" spans="1:1" ht="27.75" customHeight="1" x14ac:dyDescent="0.2">
      <c r="A14697" s="10"/>
    </row>
    <row r="14698" spans="1:1" ht="27.75" customHeight="1" x14ac:dyDescent="0.2">
      <c r="A14698" s="10"/>
    </row>
    <row r="14699" spans="1:1" ht="27.75" customHeight="1" x14ac:dyDescent="0.2">
      <c r="A14699" s="10"/>
    </row>
    <row r="14700" spans="1:1" ht="27.75" customHeight="1" x14ac:dyDescent="0.2">
      <c r="A14700" s="10"/>
    </row>
    <row r="14701" spans="1:1" ht="27.75" customHeight="1" x14ac:dyDescent="0.2">
      <c r="A14701" s="10"/>
    </row>
    <row r="14702" spans="1:1" ht="27.75" customHeight="1" x14ac:dyDescent="0.2">
      <c r="A14702" s="10"/>
    </row>
    <row r="14703" spans="1:1" ht="27.75" customHeight="1" x14ac:dyDescent="0.2">
      <c r="A14703" s="10"/>
    </row>
    <row r="14704" spans="1:1" ht="27.75" customHeight="1" x14ac:dyDescent="0.2">
      <c r="A14704" s="10"/>
    </row>
    <row r="14705" spans="1:1" ht="27.75" customHeight="1" x14ac:dyDescent="0.2">
      <c r="A14705" s="10"/>
    </row>
    <row r="14706" spans="1:1" ht="27.75" customHeight="1" x14ac:dyDescent="0.2">
      <c r="A14706" s="10"/>
    </row>
    <row r="14707" spans="1:1" ht="27.75" customHeight="1" x14ac:dyDescent="0.2">
      <c r="A14707" s="10"/>
    </row>
    <row r="14708" spans="1:1" ht="27.75" customHeight="1" x14ac:dyDescent="0.2">
      <c r="A14708" s="10"/>
    </row>
    <row r="14709" spans="1:1" ht="27.75" customHeight="1" x14ac:dyDescent="0.2">
      <c r="A14709" s="10"/>
    </row>
    <row r="14710" spans="1:1" ht="27.75" customHeight="1" x14ac:dyDescent="0.2">
      <c r="A14710" s="10"/>
    </row>
    <row r="14711" spans="1:1" ht="27.75" customHeight="1" x14ac:dyDescent="0.2">
      <c r="A14711" s="10"/>
    </row>
    <row r="14712" spans="1:1" ht="27.75" customHeight="1" x14ac:dyDescent="0.2">
      <c r="A14712" s="10"/>
    </row>
    <row r="14713" spans="1:1" ht="27.75" customHeight="1" x14ac:dyDescent="0.2">
      <c r="A14713" s="10"/>
    </row>
    <row r="14714" spans="1:1" ht="27.75" customHeight="1" x14ac:dyDescent="0.2">
      <c r="A14714" s="10"/>
    </row>
    <row r="14715" spans="1:1" ht="27.75" customHeight="1" x14ac:dyDescent="0.2">
      <c r="A14715" s="10"/>
    </row>
    <row r="14716" spans="1:1" ht="27.75" customHeight="1" x14ac:dyDescent="0.2">
      <c r="A14716" s="10"/>
    </row>
    <row r="14717" spans="1:1" ht="27.75" customHeight="1" x14ac:dyDescent="0.2">
      <c r="A14717" s="10"/>
    </row>
    <row r="14718" spans="1:1" ht="27.75" customHeight="1" x14ac:dyDescent="0.2">
      <c r="A14718" s="10"/>
    </row>
    <row r="14719" spans="1:1" ht="27.75" customHeight="1" x14ac:dyDescent="0.2">
      <c r="A14719" s="10"/>
    </row>
    <row r="14720" spans="1:1" ht="27.75" customHeight="1" x14ac:dyDescent="0.2">
      <c r="A14720" s="10"/>
    </row>
    <row r="14721" spans="1:1" ht="27.75" customHeight="1" x14ac:dyDescent="0.2">
      <c r="A14721" s="10"/>
    </row>
    <row r="14722" spans="1:1" ht="27.75" customHeight="1" x14ac:dyDescent="0.2">
      <c r="A14722" s="10"/>
    </row>
    <row r="14723" spans="1:1" ht="27.75" customHeight="1" x14ac:dyDescent="0.2">
      <c r="A14723" s="10"/>
    </row>
    <row r="14724" spans="1:1" ht="27.75" customHeight="1" x14ac:dyDescent="0.2">
      <c r="A14724" s="10"/>
    </row>
    <row r="14725" spans="1:1" ht="27.75" customHeight="1" x14ac:dyDescent="0.2">
      <c r="A14725" s="10"/>
    </row>
    <row r="14726" spans="1:1" ht="27.75" customHeight="1" x14ac:dyDescent="0.2">
      <c r="A14726" s="10"/>
    </row>
    <row r="14727" spans="1:1" ht="27.75" customHeight="1" x14ac:dyDescent="0.2">
      <c r="A14727" s="10"/>
    </row>
    <row r="14728" spans="1:1" ht="27.75" customHeight="1" x14ac:dyDescent="0.2">
      <c r="A14728" s="10"/>
    </row>
    <row r="14729" spans="1:1" ht="27.75" customHeight="1" x14ac:dyDescent="0.2">
      <c r="A14729" s="10"/>
    </row>
    <row r="14730" spans="1:1" ht="27.75" customHeight="1" x14ac:dyDescent="0.2">
      <c r="A14730" s="10"/>
    </row>
    <row r="14731" spans="1:1" ht="27.75" customHeight="1" x14ac:dyDescent="0.2">
      <c r="A14731" s="10"/>
    </row>
    <row r="14732" spans="1:1" ht="27.75" customHeight="1" x14ac:dyDescent="0.2">
      <c r="A14732" s="10"/>
    </row>
    <row r="14733" spans="1:1" ht="27.75" customHeight="1" x14ac:dyDescent="0.2">
      <c r="A14733" s="10"/>
    </row>
    <row r="14734" spans="1:1" ht="27.75" customHeight="1" x14ac:dyDescent="0.2">
      <c r="A14734" s="10"/>
    </row>
    <row r="14735" spans="1:1" ht="27.75" customHeight="1" x14ac:dyDescent="0.2">
      <c r="A14735" s="10"/>
    </row>
    <row r="14736" spans="1:1" ht="27.75" customHeight="1" x14ac:dyDescent="0.2">
      <c r="A14736" s="10"/>
    </row>
    <row r="14737" spans="1:1" ht="27.75" customHeight="1" x14ac:dyDescent="0.2">
      <c r="A14737" s="10"/>
    </row>
    <row r="14738" spans="1:1" ht="27.75" customHeight="1" x14ac:dyDescent="0.2">
      <c r="A14738" s="10"/>
    </row>
    <row r="14739" spans="1:1" ht="27.75" customHeight="1" x14ac:dyDescent="0.2">
      <c r="A14739" s="10"/>
    </row>
    <row r="14740" spans="1:1" ht="27.75" customHeight="1" x14ac:dyDescent="0.2">
      <c r="A14740" s="10"/>
    </row>
    <row r="14741" spans="1:1" ht="27.75" customHeight="1" x14ac:dyDescent="0.2">
      <c r="A14741" s="10"/>
    </row>
    <row r="14742" spans="1:1" ht="27.75" customHeight="1" x14ac:dyDescent="0.2">
      <c r="A14742" s="10"/>
    </row>
    <row r="14743" spans="1:1" ht="27.75" customHeight="1" x14ac:dyDescent="0.2">
      <c r="A14743" s="10"/>
    </row>
    <row r="14744" spans="1:1" ht="27.75" customHeight="1" x14ac:dyDescent="0.2">
      <c r="A14744" s="10"/>
    </row>
    <row r="14745" spans="1:1" ht="27.75" customHeight="1" x14ac:dyDescent="0.2">
      <c r="A14745" s="10"/>
    </row>
    <row r="14746" spans="1:1" ht="27.75" customHeight="1" x14ac:dyDescent="0.2">
      <c r="A14746" s="10"/>
    </row>
    <row r="14747" spans="1:1" ht="27.75" customHeight="1" x14ac:dyDescent="0.2">
      <c r="A14747" s="10"/>
    </row>
    <row r="14748" spans="1:1" ht="27.75" customHeight="1" x14ac:dyDescent="0.2">
      <c r="A14748" s="10"/>
    </row>
    <row r="14749" spans="1:1" ht="27.75" customHeight="1" x14ac:dyDescent="0.2">
      <c r="A14749" s="10"/>
    </row>
    <row r="14750" spans="1:1" ht="27.75" customHeight="1" x14ac:dyDescent="0.2">
      <c r="A14750" s="10"/>
    </row>
    <row r="14751" spans="1:1" ht="27.75" customHeight="1" x14ac:dyDescent="0.2">
      <c r="A14751" s="10"/>
    </row>
    <row r="14752" spans="1:1" ht="27.75" customHeight="1" x14ac:dyDescent="0.2">
      <c r="A14752" s="10"/>
    </row>
    <row r="14753" spans="1:1" ht="27.75" customHeight="1" x14ac:dyDescent="0.2">
      <c r="A14753" s="10"/>
    </row>
    <row r="14754" spans="1:1" ht="27.75" customHeight="1" x14ac:dyDescent="0.2">
      <c r="A14754" s="10"/>
    </row>
    <row r="14755" spans="1:1" ht="27.75" customHeight="1" x14ac:dyDescent="0.2">
      <c r="A14755" s="10"/>
    </row>
    <row r="14756" spans="1:1" ht="27.75" customHeight="1" x14ac:dyDescent="0.2">
      <c r="A14756" s="10"/>
    </row>
    <row r="14757" spans="1:1" ht="27.75" customHeight="1" x14ac:dyDescent="0.2">
      <c r="A14757" s="10"/>
    </row>
    <row r="14758" spans="1:1" ht="27.75" customHeight="1" x14ac:dyDescent="0.2">
      <c r="A14758" s="10"/>
    </row>
    <row r="14759" spans="1:1" ht="27.75" customHeight="1" x14ac:dyDescent="0.2">
      <c r="A14759" s="10"/>
    </row>
    <row r="14760" spans="1:1" ht="27.75" customHeight="1" x14ac:dyDescent="0.2">
      <c r="A14760" s="10"/>
    </row>
    <row r="14761" spans="1:1" ht="27.75" customHeight="1" x14ac:dyDescent="0.2">
      <c r="A14761" s="10"/>
    </row>
    <row r="14762" spans="1:1" ht="27.75" customHeight="1" x14ac:dyDescent="0.2">
      <c r="A14762" s="10"/>
    </row>
    <row r="14763" spans="1:1" ht="27.75" customHeight="1" x14ac:dyDescent="0.2">
      <c r="A14763" s="10"/>
    </row>
    <row r="14764" spans="1:1" ht="27.75" customHeight="1" x14ac:dyDescent="0.2">
      <c r="A14764" s="10"/>
    </row>
    <row r="14765" spans="1:1" ht="27.75" customHeight="1" x14ac:dyDescent="0.2">
      <c r="A14765" s="10"/>
    </row>
    <row r="14766" spans="1:1" ht="27.75" customHeight="1" x14ac:dyDescent="0.2">
      <c r="A14766" s="10"/>
    </row>
    <row r="14767" spans="1:1" ht="27.75" customHeight="1" x14ac:dyDescent="0.2">
      <c r="A14767" s="10"/>
    </row>
    <row r="14768" spans="1:1" ht="27.75" customHeight="1" x14ac:dyDescent="0.2">
      <c r="A14768" s="10"/>
    </row>
    <row r="14769" spans="1:1" ht="27.75" customHeight="1" x14ac:dyDescent="0.2">
      <c r="A14769" s="10"/>
    </row>
    <row r="14770" spans="1:1" ht="27.75" customHeight="1" x14ac:dyDescent="0.2">
      <c r="A14770" s="10"/>
    </row>
    <row r="14771" spans="1:1" ht="27.75" customHeight="1" x14ac:dyDescent="0.2">
      <c r="A14771" s="10"/>
    </row>
    <row r="14772" spans="1:1" ht="27.75" customHeight="1" x14ac:dyDescent="0.2">
      <c r="A14772" s="10"/>
    </row>
    <row r="14773" spans="1:1" ht="27.75" customHeight="1" x14ac:dyDescent="0.2">
      <c r="A14773" s="10"/>
    </row>
    <row r="14774" spans="1:1" ht="27.75" customHeight="1" x14ac:dyDescent="0.2">
      <c r="A14774" s="10"/>
    </row>
    <row r="14775" spans="1:1" ht="27.75" customHeight="1" x14ac:dyDescent="0.2">
      <c r="A14775" s="10"/>
    </row>
    <row r="14776" spans="1:1" ht="27.75" customHeight="1" x14ac:dyDescent="0.2">
      <c r="A14776" s="10"/>
    </row>
    <row r="14777" spans="1:1" ht="27.75" customHeight="1" x14ac:dyDescent="0.2">
      <c r="A14777" s="10"/>
    </row>
    <row r="14778" spans="1:1" ht="27.75" customHeight="1" x14ac:dyDescent="0.2">
      <c r="A14778" s="10"/>
    </row>
    <row r="14779" spans="1:1" ht="27.75" customHeight="1" x14ac:dyDescent="0.2">
      <c r="A14779" s="10"/>
    </row>
    <row r="14780" spans="1:1" ht="27.75" customHeight="1" x14ac:dyDescent="0.2">
      <c r="A14780" s="10"/>
    </row>
    <row r="14781" spans="1:1" ht="27.75" customHeight="1" x14ac:dyDescent="0.2">
      <c r="A14781" s="10"/>
    </row>
    <row r="14782" spans="1:1" ht="27.75" customHeight="1" x14ac:dyDescent="0.2">
      <c r="A14782" s="10"/>
    </row>
    <row r="14783" spans="1:1" ht="27.75" customHeight="1" x14ac:dyDescent="0.2">
      <c r="A14783" s="10"/>
    </row>
    <row r="14784" spans="1:1" ht="27.75" customHeight="1" x14ac:dyDescent="0.2">
      <c r="A14784" s="10"/>
    </row>
    <row r="14785" spans="1:1" ht="27.75" customHeight="1" x14ac:dyDescent="0.2">
      <c r="A14785" s="10"/>
    </row>
    <row r="14786" spans="1:1" ht="27.75" customHeight="1" x14ac:dyDescent="0.2">
      <c r="A14786" s="10"/>
    </row>
    <row r="14787" spans="1:1" ht="27.75" customHeight="1" x14ac:dyDescent="0.2">
      <c r="A14787" s="10"/>
    </row>
    <row r="14788" spans="1:1" ht="27.75" customHeight="1" x14ac:dyDescent="0.2">
      <c r="A14788" s="10"/>
    </row>
    <row r="14789" spans="1:1" ht="27.75" customHeight="1" x14ac:dyDescent="0.2">
      <c r="A14789" s="10"/>
    </row>
    <row r="14790" spans="1:1" ht="27.75" customHeight="1" x14ac:dyDescent="0.2">
      <c r="A14790" s="10"/>
    </row>
    <row r="14791" spans="1:1" ht="27.75" customHeight="1" x14ac:dyDescent="0.2">
      <c r="A14791" s="10"/>
    </row>
    <row r="14792" spans="1:1" ht="27.75" customHeight="1" x14ac:dyDescent="0.2">
      <c r="A14792" s="10"/>
    </row>
    <row r="14793" spans="1:1" ht="27.75" customHeight="1" x14ac:dyDescent="0.2">
      <c r="A14793" s="10"/>
    </row>
    <row r="14794" spans="1:1" ht="27.75" customHeight="1" x14ac:dyDescent="0.2">
      <c r="A14794" s="10"/>
    </row>
    <row r="14795" spans="1:1" ht="27.75" customHeight="1" x14ac:dyDescent="0.2">
      <c r="A14795" s="10"/>
    </row>
    <row r="14796" spans="1:1" ht="27.75" customHeight="1" x14ac:dyDescent="0.2">
      <c r="A14796" s="10"/>
    </row>
    <row r="14797" spans="1:1" ht="27.75" customHeight="1" x14ac:dyDescent="0.2">
      <c r="A14797" s="10"/>
    </row>
    <row r="14798" spans="1:1" ht="27.75" customHeight="1" x14ac:dyDescent="0.2">
      <c r="A14798" s="10"/>
    </row>
    <row r="14799" spans="1:1" ht="27.75" customHeight="1" x14ac:dyDescent="0.2">
      <c r="A14799" s="10"/>
    </row>
    <row r="14800" spans="1:1" ht="27.75" customHeight="1" x14ac:dyDescent="0.2">
      <c r="A14800" s="10"/>
    </row>
    <row r="14801" spans="1:1" ht="27.75" customHeight="1" x14ac:dyDescent="0.2">
      <c r="A14801" s="10"/>
    </row>
    <row r="14802" spans="1:1" ht="27.75" customHeight="1" x14ac:dyDescent="0.2">
      <c r="A14802" s="10"/>
    </row>
    <row r="14803" spans="1:1" ht="27.75" customHeight="1" x14ac:dyDescent="0.2">
      <c r="A14803" s="10"/>
    </row>
    <row r="14804" spans="1:1" ht="27.75" customHeight="1" x14ac:dyDescent="0.2">
      <c r="A14804" s="10"/>
    </row>
    <row r="14805" spans="1:1" ht="27.75" customHeight="1" x14ac:dyDescent="0.2">
      <c r="A14805" s="10"/>
    </row>
    <row r="14806" spans="1:1" ht="27.75" customHeight="1" x14ac:dyDescent="0.2">
      <c r="A14806" s="10"/>
    </row>
    <row r="14807" spans="1:1" ht="27.75" customHeight="1" x14ac:dyDescent="0.2">
      <c r="A14807" s="10"/>
    </row>
    <row r="14808" spans="1:1" ht="27.75" customHeight="1" x14ac:dyDescent="0.2">
      <c r="A14808" s="10"/>
    </row>
    <row r="14809" spans="1:1" ht="27.75" customHeight="1" x14ac:dyDescent="0.2">
      <c r="A14809" s="10"/>
    </row>
    <row r="14810" spans="1:1" ht="27.75" customHeight="1" x14ac:dyDescent="0.2">
      <c r="A14810" s="10"/>
    </row>
    <row r="14811" spans="1:1" ht="27.75" customHeight="1" x14ac:dyDescent="0.2">
      <c r="A14811" s="10"/>
    </row>
    <row r="14812" spans="1:1" ht="27.75" customHeight="1" x14ac:dyDescent="0.2">
      <c r="A14812" s="10"/>
    </row>
    <row r="14813" spans="1:1" ht="27.75" customHeight="1" x14ac:dyDescent="0.2">
      <c r="A14813" s="10"/>
    </row>
    <row r="14814" spans="1:1" ht="27.75" customHeight="1" x14ac:dyDescent="0.2">
      <c r="A14814" s="10"/>
    </row>
    <row r="14815" spans="1:1" ht="27.75" customHeight="1" x14ac:dyDescent="0.2">
      <c r="A14815" s="10"/>
    </row>
    <row r="14816" spans="1:1" ht="27.75" customHeight="1" x14ac:dyDescent="0.2">
      <c r="A14816" s="10"/>
    </row>
    <row r="14817" spans="1:1" ht="27.75" customHeight="1" x14ac:dyDescent="0.2">
      <c r="A14817" s="10"/>
    </row>
    <row r="14818" spans="1:1" ht="27.75" customHeight="1" x14ac:dyDescent="0.2">
      <c r="A14818" s="10"/>
    </row>
    <row r="14819" spans="1:1" ht="27.75" customHeight="1" x14ac:dyDescent="0.2">
      <c r="A14819" s="10"/>
    </row>
    <row r="14820" spans="1:1" ht="27.75" customHeight="1" x14ac:dyDescent="0.2">
      <c r="A14820" s="10"/>
    </row>
    <row r="14821" spans="1:1" ht="27.75" customHeight="1" x14ac:dyDescent="0.2">
      <c r="A14821" s="10"/>
    </row>
    <row r="14822" spans="1:1" ht="27.75" customHeight="1" x14ac:dyDescent="0.2">
      <c r="A14822" s="10"/>
    </row>
    <row r="14823" spans="1:1" ht="27.75" customHeight="1" x14ac:dyDescent="0.2">
      <c r="A14823" s="10"/>
    </row>
    <row r="14824" spans="1:1" ht="27.75" customHeight="1" x14ac:dyDescent="0.2">
      <c r="A14824" s="10"/>
    </row>
    <row r="14825" spans="1:1" ht="27.75" customHeight="1" x14ac:dyDescent="0.2">
      <c r="A14825" s="10"/>
    </row>
    <row r="14826" spans="1:1" ht="27.75" customHeight="1" x14ac:dyDescent="0.2">
      <c r="A14826" s="10"/>
    </row>
    <row r="14827" spans="1:1" ht="27.75" customHeight="1" x14ac:dyDescent="0.2">
      <c r="A14827" s="10"/>
    </row>
    <row r="14828" spans="1:1" ht="27.75" customHeight="1" x14ac:dyDescent="0.2">
      <c r="A14828" s="10"/>
    </row>
    <row r="14829" spans="1:1" ht="27.75" customHeight="1" x14ac:dyDescent="0.2">
      <c r="A14829" s="10"/>
    </row>
    <row r="14830" spans="1:1" ht="27.75" customHeight="1" x14ac:dyDescent="0.2">
      <c r="A14830" s="10"/>
    </row>
    <row r="14831" spans="1:1" ht="27.75" customHeight="1" x14ac:dyDescent="0.2">
      <c r="A14831" s="10"/>
    </row>
    <row r="14832" spans="1:1" ht="27.75" customHeight="1" x14ac:dyDescent="0.2">
      <c r="A14832" s="10"/>
    </row>
    <row r="14833" spans="1:1" ht="27.75" customHeight="1" x14ac:dyDescent="0.2">
      <c r="A14833" s="10"/>
    </row>
    <row r="14834" spans="1:1" ht="27.75" customHeight="1" x14ac:dyDescent="0.2">
      <c r="A14834" s="10"/>
    </row>
    <row r="14835" spans="1:1" ht="27.75" customHeight="1" x14ac:dyDescent="0.2">
      <c r="A14835" s="10"/>
    </row>
    <row r="14836" spans="1:1" ht="27.75" customHeight="1" x14ac:dyDescent="0.2">
      <c r="A14836" s="10"/>
    </row>
    <row r="14837" spans="1:1" ht="27.75" customHeight="1" x14ac:dyDescent="0.2">
      <c r="A14837" s="10"/>
    </row>
    <row r="14838" spans="1:1" ht="27.75" customHeight="1" x14ac:dyDescent="0.2">
      <c r="A14838" s="10"/>
    </row>
    <row r="14839" spans="1:1" ht="27.75" customHeight="1" x14ac:dyDescent="0.2">
      <c r="A14839" s="10"/>
    </row>
    <row r="14840" spans="1:1" ht="27.75" customHeight="1" x14ac:dyDescent="0.2">
      <c r="A14840" s="10"/>
    </row>
    <row r="14841" spans="1:1" ht="27.75" customHeight="1" x14ac:dyDescent="0.2">
      <c r="A14841" s="10"/>
    </row>
    <row r="14842" spans="1:1" ht="27.75" customHeight="1" x14ac:dyDescent="0.2">
      <c r="A14842" s="10"/>
    </row>
    <row r="14843" spans="1:1" ht="27.75" customHeight="1" x14ac:dyDescent="0.2">
      <c r="A14843" s="10"/>
    </row>
    <row r="14844" spans="1:1" ht="27.75" customHeight="1" x14ac:dyDescent="0.2">
      <c r="A14844" s="10"/>
    </row>
    <row r="14845" spans="1:1" ht="27.75" customHeight="1" x14ac:dyDescent="0.2">
      <c r="A14845" s="10"/>
    </row>
    <row r="14846" spans="1:1" ht="27.75" customHeight="1" x14ac:dyDescent="0.2">
      <c r="A14846" s="10"/>
    </row>
    <row r="14847" spans="1:1" ht="27.75" customHeight="1" x14ac:dyDescent="0.2">
      <c r="A14847" s="10"/>
    </row>
    <row r="14848" spans="1:1" ht="27.75" customHeight="1" x14ac:dyDescent="0.2">
      <c r="A14848" s="10"/>
    </row>
    <row r="14849" spans="1:1" ht="27.75" customHeight="1" x14ac:dyDescent="0.2">
      <c r="A14849" s="10"/>
    </row>
    <row r="14850" spans="1:1" ht="27.75" customHeight="1" x14ac:dyDescent="0.2">
      <c r="A14850" s="10"/>
    </row>
    <row r="14851" spans="1:1" ht="27.75" customHeight="1" x14ac:dyDescent="0.2">
      <c r="A14851" s="10"/>
    </row>
    <row r="14852" spans="1:1" ht="27.75" customHeight="1" x14ac:dyDescent="0.2">
      <c r="A14852" s="10"/>
    </row>
    <row r="14853" spans="1:1" ht="27.75" customHeight="1" x14ac:dyDescent="0.2">
      <c r="A14853" s="10"/>
    </row>
    <row r="14854" spans="1:1" ht="27.75" customHeight="1" x14ac:dyDescent="0.2">
      <c r="A14854" s="10"/>
    </row>
    <row r="14855" spans="1:1" ht="27.75" customHeight="1" x14ac:dyDescent="0.2">
      <c r="A14855" s="10"/>
    </row>
    <row r="14856" spans="1:1" ht="27.75" customHeight="1" x14ac:dyDescent="0.2">
      <c r="A14856" s="10"/>
    </row>
    <row r="14857" spans="1:1" ht="27.75" customHeight="1" x14ac:dyDescent="0.2">
      <c r="A14857" s="10"/>
    </row>
    <row r="14858" spans="1:1" ht="27.75" customHeight="1" x14ac:dyDescent="0.2">
      <c r="A14858" s="10"/>
    </row>
    <row r="14859" spans="1:1" ht="27.75" customHeight="1" x14ac:dyDescent="0.2">
      <c r="A14859" s="10"/>
    </row>
    <row r="14860" spans="1:1" ht="27.75" customHeight="1" x14ac:dyDescent="0.2">
      <c r="A14860" s="10"/>
    </row>
    <row r="14861" spans="1:1" ht="27.75" customHeight="1" x14ac:dyDescent="0.2">
      <c r="A14861" s="10"/>
    </row>
    <row r="14862" spans="1:1" ht="27.75" customHeight="1" x14ac:dyDescent="0.2">
      <c r="A14862" s="10"/>
    </row>
    <row r="14863" spans="1:1" ht="27.75" customHeight="1" x14ac:dyDescent="0.2">
      <c r="A14863" s="10"/>
    </row>
    <row r="14864" spans="1:1" ht="27.75" customHeight="1" x14ac:dyDescent="0.2">
      <c r="A14864" s="10"/>
    </row>
    <row r="14865" spans="1:1" ht="27.75" customHeight="1" x14ac:dyDescent="0.2">
      <c r="A14865" s="10"/>
    </row>
    <row r="14866" spans="1:1" ht="27.75" customHeight="1" x14ac:dyDescent="0.2">
      <c r="A14866" s="10"/>
    </row>
    <row r="14867" spans="1:1" ht="27.75" customHeight="1" x14ac:dyDescent="0.2">
      <c r="A14867" s="10"/>
    </row>
    <row r="14868" spans="1:1" ht="27.75" customHeight="1" x14ac:dyDescent="0.2">
      <c r="A14868" s="10"/>
    </row>
    <row r="14869" spans="1:1" ht="27.75" customHeight="1" x14ac:dyDescent="0.2">
      <c r="A14869" s="10"/>
    </row>
    <row r="14870" spans="1:1" ht="27.75" customHeight="1" x14ac:dyDescent="0.2">
      <c r="A14870" s="10"/>
    </row>
    <row r="14871" spans="1:1" ht="27.75" customHeight="1" x14ac:dyDescent="0.2">
      <c r="A14871" s="10"/>
    </row>
    <row r="14872" spans="1:1" ht="27.75" customHeight="1" x14ac:dyDescent="0.2">
      <c r="A14872" s="10"/>
    </row>
    <row r="14873" spans="1:1" ht="27.75" customHeight="1" x14ac:dyDescent="0.2">
      <c r="A14873" s="10"/>
    </row>
    <row r="14874" spans="1:1" ht="27.75" customHeight="1" x14ac:dyDescent="0.2">
      <c r="A14874" s="10"/>
    </row>
    <row r="14875" spans="1:1" ht="27.75" customHeight="1" x14ac:dyDescent="0.2">
      <c r="A14875" s="10"/>
    </row>
    <row r="14876" spans="1:1" ht="27.75" customHeight="1" x14ac:dyDescent="0.2">
      <c r="A14876" s="10"/>
    </row>
    <row r="14877" spans="1:1" ht="27.75" customHeight="1" x14ac:dyDescent="0.2">
      <c r="A14877" s="10"/>
    </row>
    <row r="14878" spans="1:1" ht="27.75" customHeight="1" x14ac:dyDescent="0.2">
      <c r="A14878" s="10"/>
    </row>
    <row r="14879" spans="1:1" ht="27.75" customHeight="1" x14ac:dyDescent="0.2">
      <c r="A14879" s="10"/>
    </row>
    <row r="14880" spans="1:1" ht="27.75" customHeight="1" x14ac:dyDescent="0.2">
      <c r="A14880" s="10"/>
    </row>
    <row r="14881" spans="1:1" ht="27.75" customHeight="1" x14ac:dyDescent="0.2">
      <c r="A14881" s="10"/>
    </row>
    <row r="14882" spans="1:1" ht="27.75" customHeight="1" x14ac:dyDescent="0.2">
      <c r="A14882" s="10"/>
    </row>
    <row r="14883" spans="1:1" ht="27.75" customHeight="1" x14ac:dyDescent="0.2">
      <c r="A14883" s="10"/>
    </row>
    <row r="14884" spans="1:1" ht="27.75" customHeight="1" x14ac:dyDescent="0.2">
      <c r="A14884" s="10"/>
    </row>
    <row r="14885" spans="1:1" ht="27.75" customHeight="1" x14ac:dyDescent="0.2">
      <c r="A14885" s="10"/>
    </row>
    <row r="14886" spans="1:1" ht="27.75" customHeight="1" x14ac:dyDescent="0.2">
      <c r="A14886" s="10"/>
    </row>
    <row r="14887" spans="1:1" ht="27.75" customHeight="1" x14ac:dyDescent="0.2">
      <c r="A14887" s="10"/>
    </row>
    <row r="14888" spans="1:1" ht="27.75" customHeight="1" x14ac:dyDescent="0.2">
      <c r="A14888" s="10"/>
    </row>
    <row r="14889" spans="1:1" ht="27.75" customHeight="1" x14ac:dyDescent="0.2">
      <c r="A14889" s="10"/>
    </row>
    <row r="14890" spans="1:1" ht="27.75" customHeight="1" x14ac:dyDescent="0.2">
      <c r="A14890" s="10"/>
    </row>
    <row r="14891" spans="1:1" ht="27.75" customHeight="1" x14ac:dyDescent="0.2">
      <c r="A14891" s="10"/>
    </row>
    <row r="14892" spans="1:1" ht="27.75" customHeight="1" x14ac:dyDescent="0.2">
      <c r="A14892" s="10"/>
    </row>
    <row r="14893" spans="1:1" ht="27.75" customHeight="1" x14ac:dyDescent="0.2">
      <c r="A14893" s="10"/>
    </row>
    <row r="14894" spans="1:1" ht="27.75" customHeight="1" x14ac:dyDescent="0.2">
      <c r="A14894" s="10"/>
    </row>
    <row r="14895" spans="1:1" ht="27.75" customHeight="1" x14ac:dyDescent="0.2">
      <c r="A14895" s="10"/>
    </row>
    <row r="14896" spans="1:1" ht="27.75" customHeight="1" x14ac:dyDescent="0.2">
      <c r="A14896" s="10"/>
    </row>
    <row r="14897" spans="1:1" ht="27.75" customHeight="1" x14ac:dyDescent="0.2">
      <c r="A14897" s="10"/>
    </row>
    <row r="14898" spans="1:1" ht="27.75" customHeight="1" x14ac:dyDescent="0.2">
      <c r="A14898" s="10"/>
    </row>
    <row r="14899" spans="1:1" ht="27.75" customHeight="1" x14ac:dyDescent="0.2">
      <c r="A14899" s="10"/>
    </row>
    <row r="14900" spans="1:1" ht="27.75" customHeight="1" x14ac:dyDescent="0.2">
      <c r="A14900" s="10"/>
    </row>
    <row r="14901" spans="1:1" ht="27.75" customHeight="1" x14ac:dyDescent="0.2">
      <c r="A14901" s="10"/>
    </row>
    <row r="14902" spans="1:1" ht="27.75" customHeight="1" x14ac:dyDescent="0.2">
      <c r="A14902" s="10"/>
    </row>
    <row r="14903" spans="1:1" ht="27.75" customHeight="1" x14ac:dyDescent="0.2">
      <c r="A14903" s="10"/>
    </row>
    <row r="14904" spans="1:1" ht="27.75" customHeight="1" x14ac:dyDescent="0.2">
      <c r="A14904" s="10"/>
    </row>
    <row r="14905" spans="1:1" ht="27.75" customHeight="1" x14ac:dyDescent="0.2">
      <c r="A14905" s="10"/>
    </row>
    <row r="14906" spans="1:1" ht="27.75" customHeight="1" x14ac:dyDescent="0.2">
      <c r="A14906" s="10"/>
    </row>
    <row r="14907" spans="1:1" ht="27.75" customHeight="1" x14ac:dyDescent="0.2">
      <c r="A14907" s="10"/>
    </row>
    <row r="14908" spans="1:1" ht="27.75" customHeight="1" x14ac:dyDescent="0.2">
      <c r="A14908" s="10"/>
    </row>
    <row r="14909" spans="1:1" ht="27.75" customHeight="1" x14ac:dyDescent="0.2">
      <c r="A14909" s="10"/>
    </row>
    <row r="14910" spans="1:1" ht="27.75" customHeight="1" x14ac:dyDescent="0.2">
      <c r="A14910" s="10"/>
    </row>
    <row r="14911" spans="1:1" ht="27.75" customHeight="1" x14ac:dyDescent="0.2">
      <c r="A14911" s="10"/>
    </row>
    <row r="14912" spans="1:1" ht="27.75" customHeight="1" x14ac:dyDescent="0.2">
      <c r="A14912" s="10"/>
    </row>
    <row r="14913" spans="1:1" ht="27.75" customHeight="1" x14ac:dyDescent="0.2">
      <c r="A14913" s="10"/>
    </row>
    <row r="14914" spans="1:1" ht="27.75" customHeight="1" x14ac:dyDescent="0.2">
      <c r="A14914" s="10"/>
    </row>
    <row r="14915" spans="1:1" ht="27.75" customHeight="1" x14ac:dyDescent="0.2">
      <c r="A14915" s="10"/>
    </row>
    <row r="14916" spans="1:1" ht="27.75" customHeight="1" x14ac:dyDescent="0.2">
      <c r="A14916" s="10"/>
    </row>
    <row r="14917" spans="1:1" ht="27.75" customHeight="1" x14ac:dyDescent="0.2">
      <c r="A14917" s="10"/>
    </row>
    <row r="14918" spans="1:1" ht="27.75" customHeight="1" x14ac:dyDescent="0.2">
      <c r="A14918" s="10"/>
    </row>
    <row r="14919" spans="1:1" ht="27.75" customHeight="1" x14ac:dyDescent="0.2">
      <c r="A14919" s="10"/>
    </row>
    <row r="14920" spans="1:1" ht="27.75" customHeight="1" x14ac:dyDescent="0.2">
      <c r="A14920" s="10"/>
    </row>
    <row r="14921" spans="1:1" ht="27.75" customHeight="1" x14ac:dyDescent="0.2">
      <c r="A14921" s="10"/>
    </row>
    <row r="14922" spans="1:1" ht="27.75" customHeight="1" x14ac:dyDescent="0.2">
      <c r="A14922" s="10"/>
    </row>
    <row r="14923" spans="1:1" ht="27.75" customHeight="1" x14ac:dyDescent="0.2">
      <c r="A14923" s="10"/>
    </row>
    <row r="14924" spans="1:1" ht="27.75" customHeight="1" x14ac:dyDescent="0.2">
      <c r="A14924" s="10"/>
    </row>
    <row r="14925" spans="1:1" ht="27.75" customHeight="1" x14ac:dyDescent="0.2">
      <c r="A14925" s="10"/>
    </row>
    <row r="14926" spans="1:1" ht="27.75" customHeight="1" x14ac:dyDescent="0.2">
      <c r="A14926" s="10"/>
    </row>
    <row r="14927" spans="1:1" ht="27.75" customHeight="1" x14ac:dyDescent="0.2">
      <c r="A14927" s="10"/>
    </row>
    <row r="14928" spans="1:1" ht="27.75" customHeight="1" x14ac:dyDescent="0.2">
      <c r="A14928" s="10"/>
    </row>
    <row r="14929" spans="1:1" ht="27.75" customHeight="1" x14ac:dyDescent="0.2">
      <c r="A14929" s="10"/>
    </row>
    <row r="14930" spans="1:1" ht="27.75" customHeight="1" x14ac:dyDescent="0.2">
      <c r="A14930" s="10"/>
    </row>
    <row r="14931" spans="1:1" ht="27.75" customHeight="1" x14ac:dyDescent="0.2">
      <c r="A14931" s="10"/>
    </row>
    <row r="14932" spans="1:1" ht="27.75" customHeight="1" x14ac:dyDescent="0.2">
      <c r="A14932" s="10"/>
    </row>
    <row r="14933" spans="1:1" ht="27.75" customHeight="1" x14ac:dyDescent="0.2">
      <c r="A14933" s="10"/>
    </row>
    <row r="14934" spans="1:1" ht="27.75" customHeight="1" x14ac:dyDescent="0.2">
      <c r="A14934" s="10"/>
    </row>
    <row r="14935" spans="1:1" ht="27.75" customHeight="1" x14ac:dyDescent="0.2">
      <c r="A14935" s="10"/>
    </row>
    <row r="14936" spans="1:1" ht="27.75" customHeight="1" x14ac:dyDescent="0.2">
      <c r="A14936" s="10"/>
    </row>
    <row r="14937" spans="1:1" ht="27.75" customHeight="1" x14ac:dyDescent="0.2">
      <c r="A14937" s="10"/>
    </row>
    <row r="14938" spans="1:1" ht="27.75" customHeight="1" x14ac:dyDescent="0.2">
      <c r="A14938" s="10"/>
    </row>
    <row r="14939" spans="1:1" ht="27.75" customHeight="1" x14ac:dyDescent="0.2">
      <c r="A14939" s="10"/>
    </row>
    <row r="14940" spans="1:1" ht="27.75" customHeight="1" x14ac:dyDescent="0.2">
      <c r="A14940" s="10"/>
    </row>
    <row r="14941" spans="1:1" ht="27.75" customHeight="1" x14ac:dyDescent="0.2">
      <c r="A14941" s="10"/>
    </row>
    <row r="14942" spans="1:1" ht="27.75" customHeight="1" x14ac:dyDescent="0.2">
      <c r="A14942" s="10"/>
    </row>
    <row r="14943" spans="1:1" ht="27.75" customHeight="1" x14ac:dyDescent="0.2">
      <c r="A14943" s="10"/>
    </row>
    <row r="14944" spans="1:1" ht="27.75" customHeight="1" x14ac:dyDescent="0.2">
      <c r="A14944" s="10"/>
    </row>
    <row r="14945" spans="1:1" ht="27.75" customHeight="1" x14ac:dyDescent="0.2">
      <c r="A14945" s="10"/>
    </row>
    <row r="14946" spans="1:1" ht="27.75" customHeight="1" x14ac:dyDescent="0.2">
      <c r="A14946" s="10"/>
    </row>
    <row r="14947" spans="1:1" ht="27.75" customHeight="1" x14ac:dyDescent="0.2">
      <c r="A14947" s="10"/>
    </row>
    <row r="14948" spans="1:1" ht="27.75" customHeight="1" x14ac:dyDescent="0.2">
      <c r="A14948" s="10"/>
    </row>
    <row r="14949" spans="1:1" ht="27.75" customHeight="1" x14ac:dyDescent="0.2">
      <c r="A14949" s="10"/>
    </row>
    <row r="14950" spans="1:1" ht="27.75" customHeight="1" x14ac:dyDescent="0.2">
      <c r="A14950" s="10"/>
    </row>
    <row r="14951" spans="1:1" ht="27.75" customHeight="1" x14ac:dyDescent="0.2">
      <c r="A14951" s="10"/>
    </row>
    <row r="14952" spans="1:1" ht="27.75" customHeight="1" x14ac:dyDescent="0.2">
      <c r="A14952" s="10"/>
    </row>
    <row r="14953" spans="1:1" ht="27.75" customHeight="1" x14ac:dyDescent="0.2">
      <c r="A14953" s="10"/>
    </row>
    <row r="14954" spans="1:1" ht="27.75" customHeight="1" x14ac:dyDescent="0.2">
      <c r="A14954" s="10"/>
    </row>
    <row r="14955" spans="1:1" ht="27.75" customHeight="1" x14ac:dyDescent="0.2">
      <c r="A14955" s="10"/>
    </row>
    <row r="14956" spans="1:1" ht="27.75" customHeight="1" x14ac:dyDescent="0.2">
      <c r="A14956" s="10"/>
    </row>
    <row r="14957" spans="1:1" ht="27.75" customHeight="1" x14ac:dyDescent="0.2">
      <c r="A14957" s="10"/>
    </row>
    <row r="14958" spans="1:1" ht="27.75" customHeight="1" x14ac:dyDescent="0.2">
      <c r="A14958" s="10"/>
    </row>
    <row r="14959" spans="1:1" ht="27.75" customHeight="1" x14ac:dyDescent="0.2">
      <c r="A14959" s="10"/>
    </row>
    <row r="14960" spans="1:1" ht="27.75" customHeight="1" x14ac:dyDescent="0.2">
      <c r="A14960" s="10"/>
    </row>
    <row r="14961" spans="1:1" ht="27.75" customHeight="1" x14ac:dyDescent="0.2">
      <c r="A14961" s="10"/>
    </row>
    <row r="14962" spans="1:1" ht="27.75" customHeight="1" x14ac:dyDescent="0.2">
      <c r="A14962" s="10"/>
    </row>
    <row r="14963" spans="1:1" ht="27.75" customHeight="1" x14ac:dyDescent="0.2">
      <c r="A14963" s="10"/>
    </row>
    <row r="14964" spans="1:1" ht="27.75" customHeight="1" x14ac:dyDescent="0.2">
      <c r="A14964" s="10"/>
    </row>
    <row r="14965" spans="1:1" ht="27.75" customHeight="1" x14ac:dyDescent="0.2">
      <c r="A14965" s="10"/>
    </row>
    <row r="14966" spans="1:1" ht="27.75" customHeight="1" x14ac:dyDescent="0.2">
      <c r="A14966" s="10"/>
    </row>
    <row r="14967" spans="1:1" ht="27.75" customHeight="1" x14ac:dyDescent="0.2">
      <c r="A14967" s="10"/>
    </row>
    <row r="14968" spans="1:1" ht="27.75" customHeight="1" x14ac:dyDescent="0.2">
      <c r="A14968" s="10"/>
    </row>
    <row r="14969" spans="1:1" ht="27.75" customHeight="1" x14ac:dyDescent="0.2">
      <c r="A14969" s="10"/>
    </row>
    <row r="14970" spans="1:1" ht="27.75" customHeight="1" x14ac:dyDescent="0.2">
      <c r="A14970" s="10"/>
    </row>
    <row r="14971" spans="1:1" ht="27.75" customHeight="1" x14ac:dyDescent="0.2">
      <c r="A14971" s="10"/>
    </row>
    <row r="14972" spans="1:1" ht="27.75" customHeight="1" x14ac:dyDescent="0.2">
      <c r="A14972" s="10"/>
    </row>
    <row r="14973" spans="1:1" ht="27.75" customHeight="1" x14ac:dyDescent="0.2">
      <c r="A14973" s="10"/>
    </row>
    <row r="14974" spans="1:1" ht="27.75" customHeight="1" x14ac:dyDescent="0.2">
      <c r="A14974" s="10"/>
    </row>
    <row r="14975" spans="1:1" ht="27.75" customHeight="1" x14ac:dyDescent="0.2">
      <c r="A14975" s="10"/>
    </row>
    <row r="14976" spans="1:1" ht="27.75" customHeight="1" x14ac:dyDescent="0.2">
      <c r="A14976" s="10"/>
    </row>
    <row r="14977" spans="1:1" ht="27.75" customHeight="1" x14ac:dyDescent="0.2">
      <c r="A14977" s="10"/>
    </row>
    <row r="14978" spans="1:1" ht="27.75" customHeight="1" x14ac:dyDescent="0.2">
      <c r="A14978" s="10"/>
    </row>
    <row r="14979" spans="1:1" ht="27.75" customHeight="1" x14ac:dyDescent="0.2">
      <c r="A14979" s="10"/>
    </row>
    <row r="14980" spans="1:1" ht="27.75" customHeight="1" x14ac:dyDescent="0.2">
      <c r="A14980" s="10"/>
    </row>
    <row r="14981" spans="1:1" ht="27.75" customHeight="1" x14ac:dyDescent="0.2">
      <c r="A14981" s="10"/>
    </row>
    <row r="14982" spans="1:1" ht="27.75" customHeight="1" x14ac:dyDescent="0.2">
      <c r="A14982" s="10"/>
    </row>
    <row r="14983" spans="1:1" ht="27.75" customHeight="1" x14ac:dyDescent="0.2">
      <c r="A14983" s="10"/>
    </row>
    <row r="14984" spans="1:1" ht="27.75" customHeight="1" x14ac:dyDescent="0.2">
      <c r="A14984" s="10"/>
    </row>
    <row r="14985" spans="1:1" ht="27.75" customHeight="1" x14ac:dyDescent="0.2">
      <c r="A14985" s="10"/>
    </row>
    <row r="14986" spans="1:1" ht="27.75" customHeight="1" x14ac:dyDescent="0.2">
      <c r="A14986" s="10"/>
    </row>
    <row r="14987" spans="1:1" ht="27.75" customHeight="1" x14ac:dyDescent="0.2">
      <c r="A14987" s="10"/>
    </row>
    <row r="14988" spans="1:1" ht="27.75" customHeight="1" x14ac:dyDescent="0.2">
      <c r="A14988" s="10"/>
    </row>
    <row r="14989" spans="1:1" ht="27.75" customHeight="1" x14ac:dyDescent="0.2">
      <c r="A14989" s="10"/>
    </row>
    <row r="14990" spans="1:1" ht="27.75" customHeight="1" x14ac:dyDescent="0.2">
      <c r="A14990" s="10"/>
    </row>
    <row r="14991" spans="1:1" ht="27.75" customHeight="1" x14ac:dyDescent="0.2">
      <c r="A14991" s="10"/>
    </row>
    <row r="14992" spans="1:1" ht="27.75" customHeight="1" x14ac:dyDescent="0.2">
      <c r="A14992" s="10"/>
    </row>
    <row r="14993" spans="1:1" ht="27.75" customHeight="1" x14ac:dyDescent="0.2">
      <c r="A14993" s="10"/>
    </row>
    <row r="14994" spans="1:1" ht="27.75" customHeight="1" x14ac:dyDescent="0.2">
      <c r="A14994" s="10"/>
    </row>
    <row r="14995" spans="1:1" ht="27.75" customHeight="1" x14ac:dyDescent="0.2">
      <c r="A14995" s="10"/>
    </row>
    <row r="14996" spans="1:1" ht="27.75" customHeight="1" x14ac:dyDescent="0.2">
      <c r="A14996" s="10"/>
    </row>
    <row r="14997" spans="1:1" ht="27.75" customHeight="1" x14ac:dyDescent="0.2">
      <c r="A14997" s="10"/>
    </row>
    <row r="14998" spans="1:1" ht="27.75" customHeight="1" x14ac:dyDescent="0.2">
      <c r="A14998" s="10"/>
    </row>
    <row r="14999" spans="1:1" ht="27.75" customHeight="1" x14ac:dyDescent="0.2">
      <c r="A14999" s="10"/>
    </row>
    <row r="15000" spans="1:1" ht="27.75" customHeight="1" x14ac:dyDescent="0.2">
      <c r="A15000" s="10"/>
    </row>
    <row r="15001" spans="1:1" ht="27.75" customHeight="1" x14ac:dyDescent="0.2">
      <c r="A15001" s="10"/>
    </row>
    <row r="15002" spans="1:1" ht="27.75" customHeight="1" x14ac:dyDescent="0.2">
      <c r="A15002" s="10"/>
    </row>
    <row r="15003" spans="1:1" ht="27.75" customHeight="1" x14ac:dyDescent="0.2">
      <c r="A15003" s="10"/>
    </row>
    <row r="15004" spans="1:1" ht="27.75" customHeight="1" x14ac:dyDescent="0.2">
      <c r="A15004" s="10"/>
    </row>
    <row r="15005" spans="1:1" ht="27.75" customHeight="1" x14ac:dyDescent="0.2">
      <c r="A15005" s="10"/>
    </row>
    <row r="15006" spans="1:1" ht="27.75" customHeight="1" x14ac:dyDescent="0.2">
      <c r="A15006" s="10"/>
    </row>
    <row r="15007" spans="1:1" ht="27.75" customHeight="1" x14ac:dyDescent="0.2">
      <c r="A15007" s="10"/>
    </row>
    <row r="15008" spans="1:1" ht="27.75" customHeight="1" x14ac:dyDescent="0.2">
      <c r="A15008" s="10"/>
    </row>
    <row r="15009" spans="1:1" ht="27.75" customHeight="1" x14ac:dyDescent="0.2">
      <c r="A15009" s="10"/>
    </row>
    <row r="15010" spans="1:1" ht="27.75" customHeight="1" x14ac:dyDescent="0.2">
      <c r="A15010" s="10"/>
    </row>
    <row r="15011" spans="1:1" ht="27.75" customHeight="1" x14ac:dyDescent="0.2">
      <c r="A15011" s="10"/>
    </row>
    <row r="15012" spans="1:1" ht="27.75" customHeight="1" x14ac:dyDescent="0.2">
      <c r="A15012" s="10"/>
    </row>
    <row r="15013" spans="1:1" ht="27.75" customHeight="1" x14ac:dyDescent="0.2">
      <c r="A15013" s="10"/>
    </row>
    <row r="15014" spans="1:1" ht="27.75" customHeight="1" x14ac:dyDescent="0.2">
      <c r="A15014" s="10"/>
    </row>
    <row r="15015" spans="1:1" ht="27.75" customHeight="1" x14ac:dyDescent="0.2">
      <c r="A15015" s="10"/>
    </row>
    <row r="15016" spans="1:1" ht="27.75" customHeight="1" x14ac:dyDescent="0.2">
      <c r="A15016" s="10"/>
    </row>
    <row r="15017" spans="1:1" ht="27.75" customHeight="1" x14ac:dyDescent="0.2">
      <c r="A15017" s="10"/>
    </row>
    <row r="15018" spans="1:1" ht="27.75" customHeight="1" x14ac:dyDescent="0.2">
      <c r="A15018" s="10"/>
    </row>
    <row r="15019" spans="1:1" ht="27.75" customHeight="1" x14ac:dyDescent="0.2">
      <c r="A15019" s="10"/>
    </row>
    <row r="15020" spans="1:1" ht="27.75" customHeight="1" x14ac:dyDescent="0.2">
      <c r="A15020" s="10"/>
    </row>
    <row r="15021" spans="1:1" ht="27.75" customHeight="1" x14ac:dyDescent="0.2">
      <c r="A15021" s="10"/>
    </row>
    <row r="15022" spans="1:1" ht="27.75" customHeight="1" x14ac:dyDescent="0.2">
      <c r="A15022" s="10"/>
    </row>
    <row r="15023" spans="1:1" ht="27.75" customHeight="1" x14ac:dyDescent="0.2">
      <c r="A15023" s="10"/>
    </row>
    <row r="15024" spans="1:1" ht="27.75" customHeight="1" x14ac:dyDescent="0.2">
      <c r="A15024" s="10"/>
    </row>
    <row r="15025" spans="1:1" ht="27.75" customHeight="1" x14ac:dyDescent="0.2">
      <c r="A15025" s="10"/>
    </row>
    <row r="15026" spans="1:1" ht="27.75" customHeight="1" x14ac:dyDescent="0.2">
      <c r="A15026" s="10"/>
    </row>
    <row r="15027" spans="1:1" ht="27.75" customHeight="1" x14ac:dyDescent="0.2">
      <c r="A15027" s="10"/>
    </row>
    <row r="15028" spans="1:1" ht="27.75" customHeight="1" x14ac:dyDescent="0.2">
      <c r="A15028" s="10"/>
    </row>
    <row r="15029" spans="1:1" ht="27.75" customHeight="1" x14ac:dyDescent="0.2">
      <c r="A15029" s="10"/>
    </row>
    <row r="15030" spans="1:1" ht="27.75" customHeight="1" x14ac:dyDescent="0.2">
      <c r="A15030" s="10"/>
    </row>
    <row r="15031" spans="1:1" ht="27.75" customHeight="1" x14ac:dyDescent="0.2">
      <c r="A15031" s="10"/>
    </row>
    <row r="15032" spans="1:1" ht="27.75" customHeight="1" x14ac:dyDescent="0.2">
      <c r="A15032" s="10"/>
    </row>
    <row r="15033" spans="1:1" ht="27.75" customHeight="1" x14ac:dyDescent="0.2">
      <c r="A15033" s="10"/>
    </row>
    <row r="15034" spans="1:1" ht="27.75" customHeight="1" x14ac:dyDescent="0.2">
      <c r="A15034" s="10"/>
    </row>
    <row r="15035" spans="1:1" ht="27.75" customHeight="1" x14ac:dyDescent="0.2">
      <c r="A15035" s="10"/>
    </row>
    <row r="15036" spans="1:1" ht="27.75" customHeight="1" x14ac:dyDescent="0.2">
      <c r="A15036" s="10"/>
    </row>
    <row r="15037" spans="1:1" ht="27.75" customHeight="1" x14ac:dyDescent="0.2">
      <c r="A15037" s="10"/>
    </row>
    <row r="15038" spans="1:1" ht="27.75" customHeight="1" x14ac:dyDescent="0.2">
      <c r="A15038" s="10"/>
    </row>
    <row r="15039" spans="1:1" ht="27.75" customHeight="1" x14ac:dyDescent="0.2">
      <c r="A15039" s="10"/>
    </row>
    <row r="15040" spans="1:1" ht="27.75" customHeight="1" x14ac:dyDescent="0.2">
      <c r="A15040" s="10"/>
    </row>
    <row r="15041" spans="1:1" ht="27.75" customHeight="1" x14ac:dyDescent="0.2">
      <c r="A15041" s="10"/>
    </row>
    <row r="15042" spans="1:1" ht="27.75" customHeight="1" x14ac:dyDescent="0.2">
      <c r="A15042" s="10"/>
    </row>
    <row r="15043" spans="1:1" ht="27.75" customHeight="1" x14ac:dyDescent="0.2">
      <c r="A15043" s="10"/>
    </row>
    <row r="15044" spans="1:1" ht="27.75" customHeight="1" x14ac:dyDescent="0.2">
      <c r="A15044" s="10"/>
    </row>
    <row r="15045" spans="1:1" ht="27.75" customHeight="1" x14ac:dyDescent="0.2">
      <c r="A15045" s="10"/>
    </row>
    <row r="15046" spans="1:1" ht="27.75" customHeight="1" x14ac:dyDescent="0.2">
      <c r="A15046" s="10"/>
    </row>
    <row r="15047" spans="1:1" ht="27.75" customHeight="1" x14ac:dyDescent="0.2">
      <c r="A15047" s="10"/>
    </row>
    <row r="15048" spans="1:1" ht="27.75" customHeight="1" x14ac:dyDescent="0.2">
      <c r="A15048" s="10"/>
    </row>
    <row r="15049" spans="1:1" ht="27.75" customHeight="1" x14ac:dyDescent="0.2">
      <c r="A15049" s="10"/>
    </row>
    <row r="15050" spans="1:1" ht="27.75" customHeight="1" x14ac:dyDescent="0.2">
      <c r="A15050" s="10"/>
    </row>
    <row r="15051" spans="1:1" ht="27.75" customHeight="1" x14ac:dyDescent="0.2">
      <c r="A15051" s="10"/>
    </row>
    <row r="15052" spans="1:1" ht="27.75" customHeight="1" x14ac:dyDescent="0.2">
      <c r="A15052" s="10"/>
    </row>
    <row r="15053" spans="1:1" ht="27.75" customHeight="1" x14ac:dyDescent="0.2">
      <c r="A15053" s="10"/>
    </row>
    <row r="15054" spans="1:1" ht="27.75" customHeight="1" x14ac:dyDescent="0.2">
      <c r="A15054" s="10"/>
    </row>
    <row r="15055" spans="1:1" ht="27.75" customHeight="1" x14ac:dyDescent="0.2">
      <c r="A15055" s="10"/>
    </row>
    <row r="15056" spans="1:1" ht="27.75" customHeight="1" x14ac:dyDescent="0.2">
      <c r="A15056" s="10"/>
    </row>
    <row r="15057" spans="1:1" ht="27.75" customHeight="1" x14ac:dyDescent="0.2">
      <c r="A15057" s="10"/>
    </row>
    <row r="15058" spans="1:1" ht="27.75" customHeight="1" x14ac:dyDescent="0.2">
      <c r="A15058" s="10"/>
    </row>
    <row r="15059" spans="1:1" ht="27.75" customHeight="1" x14ac:dyDescent="0.2">
      <c r="A15059" s="10"/>
    </row>
    <row r="15060" spans="1:1" ht="27.75" customHeight="1" x14ac:dyDescent="0.2">
      <c r="A15060" s="10"/>
    </row>
    <row r="15061" spans="1:1" ht="27.75" customHeight="1" x14ac:dyDescent="0.2">
      <c r="A15061" s="10"/>
    </row>
    <row r="15062" spans="1:1" ht="27.75" customHeight="1" x14ac:dyDescent="0.2">
      <c r="A15062" s="10"/>
    </row>
    <row r="15063" spans="1:1" ht="27.75" customHeight="1" x14ac:dyDescent="0.2">
      <c r="A15063" s="10"/>
    </row>
    <row r="15064" spans="1:1" ht="27.75" customHeight="1" x14ac:dyDescent="0.2">
      <c r="A15064" s="10"/>
    </row>
    <row r="15065" spans="1:1" ht="27.75" customHeight="1" x14ac:dyDescent="0.2">
      <c r="A15065" s="10"/>
    </row>
    <row r="15066" spans="1:1" ht="27.75" customHeight="1" x14ac:dyDescent="0.2">
      <c r="A15066" s="10"/>
    </row>
    <row r="15067" spans="1:1" ht="27.75" customHeight="1" x14ac:dyDescent="0.2">
      <c r="A15067" s="10"/>
    </row>
    <row r="15068" spans="1:1" ht="27.75" customHeight="1" x14ac:dyDescent="0.2">
      <c r="A15068" s="10"/>
    </row>
    <row r="15069" spans="1:1" ht="27.75" customHeight="1" x14ac:dyDescent="0.2">
      <c r="A15069" s="10"/>
    </row>
    <row r="15070" spans="1:1" ht="27.75" customHeight="1" x14ac:dyDescent="0.2">
      <c r="A15070" s="10"/>
    </row>
    <row r="15071" spans="1:1" ht="27.75" customHeight="1" x14ac:dyDescent="0.2">
      <c r="A15071" s="10"/>
    </row>
    <row r="15072" spans="1:1" ht="27.75" customHeight="1" x14ac:dyDescent="0.2">
      <c r="A15072" s="10"/>
    </row>
    <row r="15073" spans="1:1" ht="27.75" customHeight="1" x14ac:dyDescent="0.2">
      <c r="A15073" s="10"/>
    </row>
    <row r="15074" spans="1:1" ht="27.75" customHeight="1" x14ac:dyDescent="0.2">
      <c r="A15074" s="10"/>
    </row>
    <row r="15075" spans="1:1" ht="27.75" customHeight="1" x14ac:dyDescent="0.2">
      <c r="A15075" s="10"/>
    </row>
    <row r="15076" spans="1:1" ht="27.75" customHeight="1" x14ac:dyDescent="0.2">
      <c r="A15076" s="10"/>
    </row>
    <row r="15077" spans="1:1" ht="27.75" customHeight="1" x14ac:dyDescent="0.2">
      <c r="A15077" s="10"/>
    </row>
    <row r="15078" spans="1:1" ht="27.75" customHeight="1" x14ac:dyDescent="0.2">
      <c r="A15078" s="10"/>
    </row>
    <row r="15079" spans="1:1" ht="27.75" customHeight="1" x14ac:dyDescent="0.2">
      <c r="A15079" s="10"/>
    </row>
    <row r="15080" spans="1:1" ht="27.75" customHeight="1" x14ac:dyDescent="0.2">
      <c r="A15080" s="10"/>
    </row>
    <row r="15081" spans="1:1" ht="27.75" customHeight="1" x14ac:dyDescent="0.2">
      <c r="A15081" s="10"/>
    </row>
    <row r="15082" spans="1:1" ht="27.75" customHeight="1" x14ac:dyDescent="0.2">
      <c r="A15082" s="10"/>
    </row>
    <row r="15083" spans="1:1" ht="27.75" customHeight="1" x14ac:dyDescent="0.2">
      <c r="A15083" s="10"/>
    </row>
    <row r="15084" spans="1:1" ht="27.75" customHeight="1" x14ac:dyDescent="0.2">
      <c r="A15084" s="10"/>
    </row>
    <row r="15085" spans="1:1" ht="27.75" customHeight="1" x14ac:dyDescent="0.2">
      <c r="A15085" s="10"/>
    </row>
    <row r="15086" spans="1:1" ht="27.75" customHeight="1" x14ac:dyDescent="0.2">
      <c r="A15086" s="10"/>
    </row>
    <row r="15087" spans="1:1" ht="27.75" customHeight="1" x14ac:dyDescent="0.2">
      <c r="A15087" s="10"/>
    </row>
    <row r="15088" spans="1:1" ht="27.75" customHeight="1" x14ac:dyDescent="0.2">
      <c r="A15088" s="10"/>
    </row>
    <row r="15089" spans="1:1" ht="27.75" customHeight="1" x14ac:dyDescent="0.2">
      <c r="A15089" s="10"/>
    </row>
    <row r="15090" spans="1:1" ht="27.75" customHeight="1" x14ac:dyDescent="0.2">
      <c r="A15090" s="10"/>
    </row>
    <row r="15091" spans="1:1" ht="27.75" customHeight="1" x14ac:dyDescent="0.2">
      <c r="A15091" s="10"/>
    </row>
    <row r="15092" spans="1:1" ht="27.75" customHeight="1" x14ac:dyDescent="0.2">
      <c r="A15092" s="10"/>
    </row>
    <row r="15093" spans="1:1" ht="27.75" customHeight="1" x14ac:dyDescent="0.2">
      <c r="A15093" s="10"/>
    </row>
    <row r="15094" spans="1:1" ht="27.75" customHeight="1" x14ac:dyDescent="0.2">
      <c r="A15094" s="10"/>
    </row>
    <row r="15095" spans="1:1" ht="27.75" customHeight="1" x14ac:dyDescent="0.2">
      <c r="A15095" s="10"/>
    </row>
    <row r="15096" spans="1:1" ht="27.75" customHeight="1" x14ac:dyDescent="0.2">
      <c r="A15096" s="10"/>
    </row>
    <row r="15097" spans="1:1" ht="27.75" customHeight="1" x14ac:dyDescent="0.2">
      <c r="A15097" s="10"/>
    </row>
    <row r="15098" spans="1:1" ht="27.75" customHeight="1" x14ac:dyDescent="0.2">
      <c r="A15098" s="10"/>
    </row>
    <row r="15099" spans="1:1" ht="27.75" customHeight="1" x14ac:dyDescent="0.2">
      <c r="A15099" s="10"/>
    </row>
    <row r="15100" spans="1:1" ht="27.75" customHeight="1" x14ac:dyDescent="0.2">
      <c r="A15100" s="10"/>
    </row>
    <row r="15101" spans="1:1" ht="27.75" customHeight="1" x14ac:dyDescent="0.2">
      <c r="A15101" s="10"/>
    </row>
    <row r="15102" spans="1:1" ht="27.75" customHeight="1" x14ac:dyDescent="0.2">
      <c r="A15102" s="10"/>
    </row>
    <row r="15103" spans="1:1" ht="27.75" customHeight="1" x14ac:dyDescent="0.2">
      <c r="A15103" s="10"/>
    </row>
    <row r="15104" spans="1:1" ht="27.75" customHeight="1" x14ac:dyDescent="0.2">
      <c r="A15104" s="10"/>
    </row>
    <row r="15105" spans="1:1" ht="27.75" customHeight="1" x14ac:dyDescent="0.2">
      <c r="A15105" s="10"/>
    </row>
    <row r="15106" spans="1:1" ht="27.75" customHeight="1" x14ac:dyDescent="0.2">
      <c r="A15106" s="10"/>
    </row>
    <row r="15107" spans="1:1" ht="27.75" customHeight="1" x14ac:dyDescent="0.2">
      <c r="A15107" s="10"/>
    </row>
    <row r="15108" spans="1:1" ht="27.75" customHeight="1" x14ac:dyDescent="0.2">
      <c r="A15108" s="10"/>
    </row>
    <row r="15109" spans="1:1" ht="27.75" customHeight="1" x14ac:dyDescent="0.2">
      <c r="A15109" s="10"/>
    </row>
    <row r="15110" spans="1:1" ht="27.75" customHeight="1" x14ac:dyDescent="0.2">
      <c r="A15110" s="10"/>
    </row>
    <row r="15111" spans="1:1" ht="27.75" customHeight="1" x14ac:dyDescent="0.2">
      <c r="A15111" s="10"/>
    </row>
    <row r="15112" spans="1:1" ht="27.75" customHeight="1" x14ac:dyDescent="0.2">
      <c r="A15112" s="10"/>
    </row>
    <row r="15113" spans="1:1" ht="27.75" customHeight="1" x14ac:dyDescent="0.2">
      <c r="A15113" s="10"/>
    </row>
    <row r="15114" spans="1:1" ht="27.75" customHeight="1" x14ac:dyDescent="0.2">
      <c r="A15114" s="10"/>
    </row>
    <row r="15115" spans="1:1" ht="27.75" customHeight="1" x14ac:dyDescent="0.2">
      <c r="A15115" s="10"/>
    </row>
    <row r="15116" spans="1:1" ht="27.75" customHeight="1" x14ac:dyDescent="0.2">
      <c r="A15116" s="10"/>
    </row>
    <row r="15117" spans="1:1" ht="27.75" customHeight="1" x14ac:dyDescent="0.2">
      <c r="A15117" s="10"/>
    </row>
    <row r="15118" spans="1:1" ht="27.75" customHeight="1" x14ac:dyDescent="0.2">
      <c r="A15118" s="10"/>
    </row>
    <row r="15119" spans="1:1" ht="27.75" customHeight="1" x14ac:dyDescent="0.2">
      <c r="A15119" s="10"/>
    </row>
    <row r="15120" spans="1:1" ht="27.75" customHeight="1" x14ac:dyDescent="0.2">
      <c r="A15120" s="10"/>
    </row>
    <row r="15121" spans="1:1" ht="27.75" customHeight="1" x14ac:dyDescent="0.2">
      <c r="A15121" s="10"/>
    </row>
    <row r="15122" spans="1:1" ht="27.75" customHeight="1" x14ac:dyDescent="0.2">
      <c r="A15122" s="10"/>
    </row>
    <row r="15123" spans="1:1" ht="27.75" customHeight="1" x14ac:dyDescent="0.2">
      <c r="A15123" s="10"/>
    </row>
    <row r="15124" spans="1:1" ht="27.75" customHeight="1" x14ac:dyDescent="0.2">
      <c r="A15124" s="10"/>
    </row>
    <row r="15125" spans="1:1" ht="27.75" customHeight="1" x14ac:dyDescent="0.2">
      <c r="A15125" s="10"/>
    </row>
    <row r="15126" spans="1:1" ht="27.75" customHeight="1" x14ac:dyDescent="0.2">
      <c r="A15126" s="10"/>
    </row>
    <row r="15127" spans="1:1" ht="27.75" customHeight="1" x14ac:dyDescent="0.2">
      <c r="A15127" s="10"/>
    </row>
    <row r="15128" spans="1:1" ht="27.75" customHeight="1" x14ac:dyDescent="0.2">
      <c r="A15128" s="10"/>
    </row>
    <row r="15129" spans="1:1" ht="27.75" customHeight="1" x14ac:dyDescent="0.2">
      <c r="A15129" s="10"/>
    </row>
    <row r="15130" spans="1:1" ht="27.75" customHeight="1" x14ac:dyDescent="0.2">
      <c r="A15130" s="10"/>
    </row>
    <row r="15131" spans="1:1" ht="27.75" customHeight="1" x14ac:dyDescent="0.2">
      <c r="A15131" s="10"/>
    </row>
    <row r="15132" spans="1:1" ht="27.75" customHeight="1" x14ac:dyDescent="0.2">
      <c r="A15132" s="10"/>
    </row>
    <row r="15133" spans="1:1" ht="27.75" customHeight="1" x14ac:dyDescent="0.2">
      <c r="A15133" s="10"/>
    </row>
    <row r="15134" spans="1:1" ht="27.75" customHeight="1" x14ac:dyDescent="0.2">
      <c r="A15134" s="10"/>
    </row>
    <row r="15135" spans="1:1" ht="27.75" customHeight="1" x14ac:dyDescent="0.2">
      <c r="A15135" s="10"/>
    </row>
    <row r="15136" spans="1:1" ht="27.75" customHeight="1" x14ac:dyDescent="0.2">
      <c r="A15136" s="10"/>
    </row>
    <row r="15137" spans="1:1" ht="27.75" customHeight="1" x14ac:dyDescent="0.2">
      <c r="A15137" s="10"/>
    </row>
    <row r="15138" spans="1:1" ht="27.75" customHeight="1" x14ac:dyDescent="0.2">
      <c r="A15138" s="10"/>
    </row>
    <row r="15139" spans="1:1" ht="27.75" customHeight="1" x14ac:dyDescent="0.2">
      <c r="A15139" s="10"/>
    </row>
    <row r="15140" spans="1:1" ht="27.75" customHeight="1" x14ac:dyDescent="0.2">
      <c r="A15140" s="10"/>
    </row>
    <row r="15141" spans="1:1" ht="27.75" customHeight="1" x14ac:dyDescent="0.2">
      <c r="A15141" s="10"/>
    </row>
    <row r="15142" spans="1:1" ht="27.75" customHeight="1" x14ac:dyDescent="0.2">
      <c r="A15142" s="10"/>
    </row>
    <row r="15143" spans="1:1" ht="27.75" customHeight="1" x14ac:dyDescent="0.2">
      <c r="A15143" s="10"/>
    </row>
    <row r="15144" spans="1:1" ht="27.75" customHeight="1" x14ac:dyDescent="0.2">
      <c r="A15144" s="10"/>
    </row>
    <row r="15145" spans="1:1" ht="27.75" customHeight="1" x14ac:dyDescent="0.2">
      <c r="A15145" s="10"/>
    </row>
    <row r="15146" spans="1:1" ht="27.75" customHeight="1" x14ac:dyDescent="0.2">
      <c r="A15146" s="10"/>
    </row>
    <row r="15147" spans="1:1" ht="27.75" customHeight="1" x14ac:dyDescent="0.2">
      <c r="A15147" s="10"/>
    </row>
    <row r="15148" spans="1:1" ht="27.75" customHeight="1" x14ac:dyDescent="0.2">
      <c r="A15148" s="10"/>
    </row>
    <row r="15149" spans="1:1" ht="27.75" customHeight="1" x14ac:dyDescent="0.2">
      <c r="A15149" s="10"/>
    </row>
    <row r="15150" spans="1:1" ht="27.75" customHeight="1" x14ac:dyDescent="0.2">
      <c r="A15150" s="10"/>
    </row>
    <row r="15151" spans="1:1" ht="27.75" customHeight="1" x14ac:dyDescent="0.2">
      <c r="A15151" s="10"/>
    </row>
    <row r="15152" spans="1:1" ht="27.75" customHeight="1" x14ac:dyDescent="0.2">
      <c r="A15152" s="10"/>
    </row>
    <row r="15153" spans="1:1" ht="27.75" customHeight="1" x14ac:dyDescent="0.2">
      <c r="A15153" s="10"/>
    </row>
    <row r="15154" spans="1:1" ht="27.75" customHeight="1" x14ac:dyDescent="0.2">
      <c r="A15154" s="10"/>
    </row>
    <row r="15155" spans="1:1" ht="27.75" customHeight="1" x14ac:dyDescent="0.2">
      <c r="A15155" s="10"/>
    </row>
    <row r="15156" spans="1:1" ht="27.75" customHeight="1" x14ac:dyDescent="0.2">
      <c r="A15156" s="10"/>
    </row>
    <row r="15157" spans="1:1" ht="27.75" customHeight="1" x14ac:dyDescent="0.2">
      <c r="A15157" s="10"/>
    </row>
    <row r="15158" spans="1:1" ht="27.75" customHeight="1" x14ac:dyDescent="0.2">
      <c r="A15158" s="10"/>
    </row>
    <row r="15159" spans="1:1" ht="27.75" customHeight="1" x14ac:dyDescent="0.2">
      <c r="A15159" s="10"/>
    </row>
    <row r="15160" spans="1:1" ht="27.75" customHeight="1" x14ac:dyDescent="0.2">
      <c r="A15160" s="10"/>
    </row>
    <row r="15161" spans="1:1" ht="27.75" customHeight="1" x14ac:dyDescent="0.2">
      <c r="A15161" s="10"/>
    </row>
    <row r="15162" spans="1:1" ht="27.75" customHeight="1" x14ac:dyDescent="0.2">
      <c r="A15162" s="10"/>
    </row>
    <row r="15163" spans="1:1" ht="27.75" customHeight="1" x14ac:dyDescent="0.2">
      <c r="A15163" s="10"/>
    </row>
    <row r="15164" spans="1:1" ht="27.75" customHeight="1" x14ac:dyDescent="0.2">
      <c r="A15164" s="10"/>
    </row>
    <row r="15165" spans="1:1" ht="27.75" customHeight="1" x14ac:dyDescent="0.2">
      <c r="A15165" s="10"/>
    </row>
    <row r="15166" spans="1:1" ht="27.75" customHeight="1" x14ac:dyDescent="0.2">
      <c r="A15166" s="10"/>
    </row>
    <row r="15167" spans="1:1" ht="27.75" customHeight="1" x14ac:dyDescent="0.2">
      <c r="A15167" s="10"/>
    </row>
    <row r="15168" spans="1:1" ht="27.75" customHeight="1" x14ac:dyDescent="0.2">
      <c r="A15168" s="10"/>
    </row>
    <row r="15169" spans="1:1" ht="27.75" customHeight="1" x14ac:dyDescent="0.2">
      <c r="A15169" s="10"/>
    </row>
    <row r="15170" spans="1:1" ht="27.75" customHeight="1" x14ac:dyDescent="0.2">
      <c r="A15170" s="10"/>
    </row>
    <row r="15171" spans="1:1" ht="27.75" customHeight="1" x14ac:dyDescent="0.2">
      <c r="A15171" s="10"/>
    </row>
    <row r="15172" spans="1:1" ht="27.75" customHeight="1" x14ac:dyDescent="0.2">
      <c r="A15172" s="10"/>
    </row>
    <row r="15173" spans="1:1" ht="27.75" customHeight="1" x14ac:dyDescent="0.2">
      <c r="A15173" s="10"/>
    </row>
    <row r="15174" spans="1:1" ht="27.75" customHeight="1" x14ac:dyDescent="0.2">
      <c r="A15174" s="10"/>
    </row>
    <row r="15175" spans="1:1" ht="27.75" customHeight="1" x14ac:dyDescent="0.2">
      <c r="A15175" s="10"/>
    </row>
    <row r="15176" spans="1:1" ht="27.75" customHeight="1" x14ac:dyDescent="0.2">
      <c r="A15176" s="10"/>
    </row>
    <row r="15177" spans="1:1" ht="27.75" customHeight="1" x14ac:dyDescent="0.2">
      <c r="A15177" s="10"/>
    </row>
    <row r="15178" spans="1:1" ht="27.75" customHeight="1" x14ac:dyDescent="0.2">
      <c r="A15178" s="10"/>
    </row>
    <row r="15179" spans="1:1" ht="27.75" customHeight="1" x14ac:dyDescent="0.2">
      <c r="A15179" s="10"/>
    </row>
    <row r="15180" spans="1:1" ht="27.75" customHeight="1" x14ac:dyDescent="0.2">
      <c r="A15180" s="10"/>
    </row>
    <row r="15181" spans="1:1" ht="27.75" customHeight="1" x14ac:dyDescent="0.2">
      <c r="A15181" s="10"/>
    </row>
    <row r="15182" spans="1:1" ht="27.75" customHeight="1" x14ac:dyDescent="0.2">
      <c r="A15182" s="10"/>
    </row>
    <row r="15183" spans="1:1" ht="27.75" customHeight="1" x14ac:dyDescent="0.2">
      <c r="A15183" s="10"/>
    </row>
    <row r="15184" spans="1:1" ht="27.75" customHeight="1" x14ac:dyDescent="0.2">
      <c r="A15184" s="10"/>
    </row>
    <row r="15185" spans="1:1" ht="27.75" customHeight="1" x14ac:dyDescent="0.2">
      <c r="A15185" s="10"/>
    </row>
    <row r="15186" spans="1:1" ht="27.75" customHeight="1" x14ac:dyDescent="0.2">
      <c r="A15186" s="10"/>
    </row>
    <row r="15187" spans="1:1" ht="27.75" customHeight="1" x14ac:dyDescent="0.2">
      <c r="A15187" s="10"/>
    </row>
    <row r="15188" spans="1:1" ht="27.75" customHeight="1" x14ac:dyDescent="0.2">
      <c r="A15188" s="10"/>
    </row>
    <row r="15189" spans="1:1" ht="27.75" customHeight="1" x14ac:dyDescent="0.2">
      <c r="A15189" s="10"/>
    </row>
    <row r="15190" spans="1:1" ht="27.75" customHeight="1" x14ac:dyDescent="0.2">
      <c r="A15190" s="10"/>
    </row>
    <row r="15191" spans="1:1" ht="27.75" customHeight="1" x14ac:dyDescent="0.2">
      <c r="A15191" s="10"/>
    </row>
    <row r="15192" spans="1:1" ht="27.75" customHeight="1" x14ac:dyDescent="0.2">
      <c r="A15192" s="10"/>
    </row>
    <row r="15193" spans="1:1" ht="27.75" customHeight="1" x14ac:dyDescent="0.2">
      <c r="A15193" s="10"/>
    </row>
    <row r="15194" spans="1:1" ht="27.75" customHeight="1" x14ac:dyDescent="0.2">
      <c r="A15194" s="10"/>
    </row>
    <row r="15195" spans="1:1" ht="27.75" customHeight="1" x14ac:dyDescent="0.2">
      <c r="A15195" s="10"/>
    </row>
    <row r="15196" spans="1:1" ht="27.75" customHeight="1" x14ac:dyDescent="0.2">
      <c r="A15196" s="10"/>
    </row>
    <row r="15197" spans="1:1" ht="27.75" customHeight="1" x14ac:dyDescent="0.2">
      <c r="A15197" s="10"/>
    </row>
    <row r="15198" spans="1:1" ht="27.75" customHeight="1" x14ac:dyDescent="0.2">
      <c r="A15198" s="10"/>
    </row>
    <row r="15199" spans="1:1" ht="27.75" customHeight="1" x14ac:dyDescent="0.2">
      <c r="A15199" s="10"/>
    </row>
    <row r="15200" spans="1:1" ht="27.75" customHeight="1" x14ac:dyDescent="0.2">
      <c r="A15200" s="10"/>
    </row>
    <row r="15201" spans="1:1" ht="27.75" customHeight="1" x14ac:dyDescent="0.2">
      <c r="A15201" s="10"/>
    </row>
    <row r="15202" spans="1:1" ht="27.75" customHeight="1" x14ac:dyDescent="0.2">
      <c r="A15202" s="10"/>
    </row>
    <row r="15203" spans="1:1" ht="27.75" customHeight="1" x14ac:dyDescent="0.2">
      <c r="A15203" s="10"/>
    </row>
    <row r="15204" spans="1:1" ht="27.75" customHeight="1" x14ac:dyDescent="0.2">
      <c r="A15204" s="10"/>
    </row>
    <row r="15205" spans="1:1" ht="27.75" customHeight="1" x14ac:dyDescent="0.2">
      <c r="A15205" s="10"/>
    </row>
    <row r="15206" spans="1:1" ht="27.75" customHeight="1" x14ac:dyDescent="0.2">
      <c r="A15206" s="10"/>
    </row>
    <row r="15207" spans="1:1" ht="27.75" customHeight="1" x14ac:dyDescent="0.2">
      <c r="A15207" s="10"/>
    </row>
    <row r="15208" spans="1:1" ht="27.75" customHeight="1" x14ac:dyDescent="0.2">
      <c r="A15208" s="10"/>
    </row>
    <row r="15209" spans="1:1" ht="27.75" customHeight="1" x14ac:dyDescent="0.2">
      <c r="A15209" s="10"/>
    </row>
    <row r="15210" spans="1:1" ht="27.75" customHeight="1" x14ac:dyDescent="0.2">
      <c r="A15210" s="10"/>
    </row>
    <row r="15211" spans="1:1" ht="27.75" customHeight="1" x14ac:dyDescent="0.2">
      <c r="A15211" s="10"/>
    </row>
    <row r="15212" spans="1:1" ht="27.75" customHeight="1" x14ac:dyDescent="0.2">
      <c r="A15212" s="10"/>
    </row>
    <row r="15213" spans="1:1" ht="27.75" customHeight="1" x14ac:dyDescent="0.2">
      <c r="A15213" s="10"/>
    </row>
    <row r="15214" spans="1:1" ht="27.75" customHeight="1" x14ac:dyDescent="0.2">
      <c r="A15214" s="10"/>
    </row>
    <row r="15215" spans="1:1" ht="27.75" customHeight="1" x14ac:dyDescent="0.2">
      <c r="A15215" s="10"/>
    </row>
    <row r="15216" spans="1:1" ht="27.75" customHeight="1" x14ac:dyDescent="0.2">
      <c r="A15216" s="10"/>
    </row>
    <row r="15217" spans="1:1" ht="27.75" customHeight="1" x14ac:dyDescent="0.2">
      <c r="A15217" s="10"/>
    </row>
    <row r="15218" spans="1:1" ht="27.75" customHeight="1" x14ac:dyDescent="0.2">
      <c r="A15218" s="10"/>
    </row>
    <row r="15219" spans="1:1" ht="27.75" customHeight="1" x14ac:dyDescent="0.2">
      <c r="A15219" s="10"/>
    </row>
    <row r="15220" spans="1:1" ht="27.75" customHeight="1" x14ac:dyDescent="0.2">
      <c r="A15220" s="10"/>
    </row>
    <row r="15221" spans="1:1" ht="27.75" customHeight="1" x14ac:dyDescent="0.2">
      <c r="A15221" s="10"/>
    </row>
    <row r="15222" spans="1:1" ht="27.75" customHeight="1" x14ac:dyDescent="0.2">
      <c r="A15222" s="10"/>
    </row>
    <row r="15223" spans="1:1" ht="27.75" customHeight="1" x14ac:dyDescent="0.2">
      <c r="A15223" s="10"/>
    </row>
    <row r="15224" spans="1:1" ht="27.75" customHeight="1" x14ac:dyDescent="0.2">
      <c r="A15224" s="10"/>
    </row>
    <row r="15225" spans="1:1" ht="27.75" customHeight="1" x14ac:dyDescent="0.2">
      <c r="A15225" s="10"/>
    </row>
    <row r="15226" spans="1:1" ht="27.75" customHeight="1" x14ac:dyDescent="0.2">
      <c r="A15226" s="10"/>
    </row>
    <row r="15227" spans="1:1" ht="27.75" customHeight="1" x14ac:dyDescent="0.2">
      <c r="A15227" s="10"/>
    </row>
    <row r="15228" spans="1:1" ht="27.75" customHeight="1" x14ac:dyDescent="0.2">
      <c r="A15228" s="10"/>
    </row>
    <row r="15229" spans="1:1" ht="27.75" customHeight="1" x14ac:dyDescent="0.2">
      <c r="A15229" s="10"/>
    </row>
    <row r="15230" spans="1:1" ht="27.75" customHeight="1" x14ac:dyDescent="0.2">
      <c r="A15230" s="10"/>
    </row>
    <row r="15231" spans="1:1" ht="27.75" customHeight="1" x14ac:dyDescent="0.2">
      <c r="A15231" s="10"/>
    </row>
    <row r="15232" spans="1:1" ht="27.75" customHeight="1" x14ac:dyDescent="0.2">
      <c r="A15232" s="10"/>
    </row>
    <row r="15233" spans="1:1" ht="27.75" customHeight="1" x14ac:dyDescent="0.2">
      <c r="A15233" s="10"/>
    </row>
    <row r="15234" spans="1:1" ht="27.75" customHeight="1" x14ac:dyDescent="0.2">
      <c r="A15234" s="10"/>
    </row>
    <row r="15235" spans="1:1" ht="27.75" customHeight="1" x14ac:dyDescent="0.2">
      <c r="A15235" s="10"/>
    </row>
    <row r="15236" spans="1:1" ht="27.75" customHeight="1" x14ac:dyDescent="0.2">
      <c r="A15236" s="10"/>
    </row>
    <row r="15237" spans="1:1" ht="27.75" customHeight="1" x14ac:dyDescent="0.2">
      <c r="A15237" s="10"/>
    </row>
    <row r="15238" spans="1:1" ht="27.75" customHeight="1" x14ac:dyDescent="0.2">
      <c r="A15238" s="10"/>
    </row>
    <row r="15239" spans="1:1" ht="27.75" customHeight="1" x14ac:dyDescent="0.2">
      <c r="A15239" s="10"/>
    </row>
    <row r="15240" spans="1:1" ht="27.75" customHeight="1" x14ac:dyDescent="0.2">
      <c r="A15240" s="10"/>
    </row>
    <row r="15241" spans="1:1" ht="27.75" customHeight="1" x14ac:dyDescent="0.2">
      <c r="A15241" s="10"/>
    </row>
    <row r="15242" spans="1:1" ht="27.75" customHeight="1" x14ac:dyDescent="0.2">
      <c r="A15242" s="10"/>
    </row>
    <row r="15243" spans="1:1" ht="27.75" customHeight="1" x14ac:dyDescent="0.2">
      <c r="A15243" s="10"/>
    </row>
    <row r="15244" spans="1:1" ht="27.75" customHeight="1" x14ac:dyDescent="0.2">
      <c r="A15244" s="10"/>
    </row>
    <row r="15245" spans="1:1" ht="27.75" customHeight="1" x14ac:dyDescent="0.2">
      <c r="A15245" s="10"/>
    </row>
    <row r="15246" spans="1:1" ht="27.75" customHeight="1" x14ac:dyDescent="0.2">
      <c r="A15246" s="10"/>
    </row>
    <row r="15247" spans="1:1" ht="27.75" customHeight="1" x14ac:dyDescent="0.2">
      <c r="A15247" s="10"/>
    </row>
    <row r="15248" spans="1:1" ht="27.75" customHeight="1" x14ac:dyDescent="0.2">
      <c r="A15248" s="10"/>
    </row>
    <row r="15249" spans="1:1" ht="27.75" customHeight="1" x14ac:dyDescent="0.2">
      <c r="A15249" s="10"/>
    </row>
    <row r="15250" spans="1:1" ht="27.75" customHeight="1" x14ac:dyDescent="0.2">
      <c r="A15250" s="10"/>
    </row>
    <row r="15251" spans="1:1" ht="27.75" customHeight="1" x14ac:dyDescent="0.2">
      <c r="A15251" s="10"/>
    </row>
    <row r="15252" spans="1:1" ht="27.75" customHeight="1" x14ac:dyDescent="0.2">
      <c r="A15252" s="10"/>
    </row>
    <row r="15253" spans="1:1" ht="27.75" customHeight="1" x14ac:dyDescent="0.2">
      <c r="A15253" s="10"/>
    </row>
    <row r="15254" spans="1:1" ht="27.75" customHeight="1" x14ac:dyDescent="0.2">
      <c r="A15254" s="10"/>
    </row>
    <row r="15255" spans="1:1" ht="27.75" customHeight="1" x14ac:dyDescent="0.2">
      <c r="A15255" s="10"/>
    </row>
    <row r="15256" spans="1:1" ht="27.75" customHeight="1" x14ac:dyDescent="0.2">
      <c r="A15256" s="10"/>
    </row>
    <row r="15257" spans="1:1" ht="27.75" customHeight="1" x14ac:dyDescent="0.2">
      <c r="A15257" s="10"/>
    </row>
    <row r="15258" spans="1:1" ht="27.75" customHeight="1" x14ac:dyDescent="0.2">
      <c r="A15258" s="10"/>
    </row>
    <row r="15259" spans="1:1" ht="27.75" customHeight="1" x14ac:dyDescent="0.2">
      <c r="A15259" s="10"/>
    </row>
    <row r="15260" spans="1:1" ht="27.75" customHeight="1" x14ac:dyDescent="0.2">
      <c r="A15260" s="10"/>
    </row>
    <row r="15261" spans="1:1" ht="27.75" customHeight="1" x14ac:dyDescent="0.2">
      <c r="A15261" s="10"/>
    </row>
    <row r="15262" spans="1:1" ht="27.75" customHeight="1" x14ac:dyDescent="0.2">
      <c r="A15262" s="10"/>
    </row>
    <row r="15263" spans="1:1" ht="27.75" customHeight="1" x14ac:dyDescent="0.2">
      <c r="A15263" s="10"/>
    </row>
    <row r="15264" spans="1:1" ht="27.75" customHeight="1" x14ac:dyDescent="0.2">
      <c r="A15264" s="10"/>
    </row>
    <row r="15265" spans="1:1" ht="27.75" customHeight="1" x14ac:dyDescent="0.2">
      <c r="A15265" s="10"/>
    </row>
    <row r="15266" spans="1:1" ht="27.75" customHeight="1" x14ac:dyDescent="0.2">
      <c r="A15266" s="10"/>
    </row>
    <row r="15267" spans="1:1" ht="27.75" customHeight="1" x14ac:dyDescent="0.2">
      <c r="A15267" s="10"/>
    </row>
    <row r="15268" spans="1:1" ht="27.75" customHeight="1" x14ac:dyDescent="0.2">
      <c r="A15268" s="10"/>
    </row>
    <row r="15269" spans="1:1" ht="27.75" customHeight="1" x14ac:dyDescent="0.2">
      <c r="A15269" s="10"/>
    </row>
    <row r="15270" spans="1:1" ht="27.75" customHeight="1" x14ac:dyDescent="0.2">
      <c r="A15270" s="10"/>
    </row>
    <row r="15271" spans="1:1" ht="27.75" customHeight="1" x14ac:dyDescent="0.2">
      <c r="A15271" s="10"/>
    </row>
    <row r="15272" spans="1:1" ht="27.75" customHeight="1" x14ac:dyDescent="0.2">
      <c r="A15272" s="10"/>
    </row>
    <row r="15273" spans="1:1" ht="27.75" customHeight="1" x14ac:dyDescent="0.2">
      <c r="A15273" s="10"/>
    </row>
    <row r="15274" spans="1:1" ht="27.75" customHeight="1" x14ac:dyDescent="0.2">
      <c r="A15274" s="10"/>
    </row>
    <row r="15275" spans="1:1" ht="27.75" customHeight="1" x14ac:dyDescent="0.2">
      <c r="A15275" s="10"/>
    </row>
    <row r="15276" spans="1:1" ht="27.75" customHeight="1" x14ac:dyDescent="0.2">
      <c r="A15276" s="10"/>
    </row>
    <row r="15277" spans="1:1" ht="27.75" customHeight="1" x14ac:dyDescent="0.2">
      <c r="A15277" s="10"/>
    </row>
    <row r="15278" spans="1:1" ht="27.75" customHeight="1" x14ac:dyDescent="0.2">
      <c r="A15278" s="10"/>
    </row>
    <row r="15279" spans="1:1" ht="27.75" customHeight="1" x14ac:dyDescent="0.2">
      <c r="A15279" s="10"/>
    </row>
    <row r="15280" spans="1:1" ht="27.75" customHeight="1" x14ac:dyDescent="0.2">
      <c r="A15280" s="10"/>
    </row>
    <row r="15281" spans="1:1" ht="27.75" customHeight="1" x14ac:dyDescent="0.2">
      <c r="A15281" s="10"/>
    </row>
    <row r="15282" spans="1:1" ht="27.75" customHeight="1" x14ac:dyDescent="0.2">
      <c r="A15282" s="10"/>
    </row>
    <row r="15283" spans="1:1" ht="27.75" customHeight="1" x14ac:dyDescent="0.2">
      <c r="A15283" s="10"/>
    </row>
    <row r="15284" spans="1:1" ht="27.75" customHeight="1" x14ac:dyDescent="0.2">
      <c r="A15284" s="10"/>
    </row>
    <row r="15285" spans="1:1" ht="27.75" customHeight="1" x14ac:dyDescent="0.2">
      <c r="A15285" s="10"/>
    </row>
    <row r="15286" spans="1:1" ht="27.75" customHeight="1" x14ac:dyDescent="0.2">
      <c r="A15286" s="10"/>
    </row>
    <row r="15287" spans="1:1" ht="27.75" customHeight="1" x14ac:dyDescent="0.2">
      <c r="A15287" s="10"/>
    </row>
    <row r="15288" spans="1:1" ht="27.75" customHeight="1" x14ac:dyDescent="0.2">
      <c r="A15288" s="10"/>
    </row>
    <row r="15289" spans="1:1" ht="27.75" customHeight="1" x14ac:dyDescent="0.2">
      <c r="A15289" s="10"/>
    </row>
    <row r="15290" spans="1:1" ht="27.75" customHeight="1" x14ac:dyDescent="0.2">
      <c r="A15290" s="10"/>
    </row>
    <row r="15291" spans="1:1" ht="27.75" customHeight="1" x14ac:dyDescent="0.2">
      <c r="A15291" s="10"/>
    </row>
    <row r="15292" spans="1:1" ht="27.75" customHeight="1" x14ac:dyDescent="0.2">
      <c r="A15292" s="10"/>
    </row>
    <row r="15293" spans="1:1" ht="27.75" customHeight="1" x14ac:dyDescent="0.2">
      <c r="A15293" s="10"/>
    </row>
    <row r="15294" spans="1:1" ht="27.75" customHeight="1" x14ac:dyDescent="0.2">
      <c r="A15294" s="10"/>
    </row>
    <row r="15295" spans="1:1" ht="27.75" customHeight="1" x14ac:dyDescent="0.2">
      <c r="A15295" s="10"/>
    </row>
    <row r="15296" spans="1:1" ht="27.75" customHeight="1" x14ac:dyDescent="0.2">
      <c r="A15296" s="10"/>
    </row>
    <row r="15297" spans="1:1" ht="27.75" customHeight="1" x14ac:dyDescent="0.2">
      <c r="A15297" s="10"/>
    </row>
    <row r="15298" spans="1:1" ht="27.75" customHeight="1" x14ac:dyDescent="0.2">
      <c r="A15298" s="10"/>
    </row>
    <row r="15299" spans="1:1" ht="27.75" customHeight="1" x14ac:dyDescent="0.2">
      <c r="A15299" s="10"/>
    </row>
    <row r="15300" spans="1:1" ht="27.75" customHeight="1" x14ac:dyDescent="0.2">
      <c r="A15300" s="10"/>
    </row>
    <row r="15301" spans="1:1" ht="27.75" customHeight="1" x14ac:dyDescent="0.2">
      <c r="A15301" s="10"/>
    </row>
    <row r="15302" spans="1:1" ht="27.75" customHeight="1" x14ac:dyDescent="0.2">
      <c r="A15302" s="10"/>
    </row>
    <row r="15303" spans="1:1" ht="27.75" customHeight="1" x14ac:dyDescent="0.2">
      <c r="A15303" s="10"/>
    </row>
    <row r="15304" spans="1:1" ht="27.75" customHeight="1" x14ac:dyDescent="0.2">
      <c r="A15304" s="10"/>
    </row>
    <row r="15305" spans="1:1" ht="27.75" customHeight="1" x14ac:dyDescent="0.2">
      <c r="A15305" s="10"/>
    </row>
    <row r="15306" spans="1:1" ht="27.75" customHeight="1" x14ac:dyDescent="0.2">
      <c r="A15306" s="10"/>
    </row>
    <row r="15307" spans="1:1" ht="27.75" customHeight="1" x14ac:dyDescent="0.2">
      <c r="A15307" s="10"/>
    </row>
    <row r="15308" spans="1:1" ht="27.75" customHeight="1" x14ac:dyDescent="0.2">
      <c r="A15308" s="10"/>
    </row>
    <row r="15309" spans="1:1" ht="27.75" customHeight="1" x14ac:dyDescent="0.2">
      <c r="A15309" s="10"/>
    </row>
    <row r="15310" spans="1:1" ht="27.75" customHeight="1" x14ac:dyDescent="0.2">
      <c r="A15310" s="10"/>
    </row>
    <row r="15311" spans="1:1" ht="27.75" customHeight="1" x14ac:dyDescent="0.2">
      <c r="A15311" s="10"/>
    </row>
    <row r="15312" spans="1:1" ht="27.75" customHeight="1" x14ac:dyDescent="0.2">
      <c r="A15312" s="10"/>
    </row>
    <row r="15313" spans="1:1" ht="27.75" customHeight="1" x14ac:dyDescent="0.2">
      <c r="A15313" s="10"/>
    </row>
    <row r="15314" spans="1:1" ht="27.75" customHeight="1" x14ac:dyDescent="0.2">
      <c r="A15314" s="10"/>
    </row>
    <row r="15315" spans="1:1" ht="27.75" customHeight="1" x14ac:dyDescent="0.2">
      <c r="A15315" s="10"/>
    </row>
    <row r="15316" spans="1:1" ht="27.75" customHeight="1" x14ac:dyDescent="0.2">
      <c r="A15316" s="10"/>
    </row>
    <row r="15317" spans="1:1" ht="27.75" customHeight="1" x14ac:dyDescent="0.2">
      <c r="A15317" s="10"/>
    </row>
    <row r="15318" spans="1:1" ht="27.75" customHeight="1" x14ac:dyDescent="0.2">
      <c r="A15318" s="10"/>
    </row>
    <row r="15319" spans="1:1" ht="27.75" customHeight="1" x14ac:dyDescent="0.2">
      <c r="A15319" s="10"/>
    </row>
    <row r="15320" spans="1:1" ht="27.75" customHeight="1" x14ac:dyDescent="0.2">
      <c r="A15320" s="10"/>
    </row>
    <row r="15321" spans="1:1" ht="27.75" customHeight="1" x14ac:dyDescent="0.2">
      <c r="A15321" s="10"/>
    </row>
    <row r="15322" spans="1:1" ht="27.75" customHeight="1" x14ac:dyDescent="0.2">
      <c r="A15322" s="10"/>
    </row>
    <row r="15323" spans="1:1" ht="27.75" customHeight="1" x14ac:dyDescent="0.2">
      <c r="A15323" s="10"/>
    </row>
    <row r="15324" spans="1:1" ht="27.75" customHeight="1" x14ac:dyDescent="0.2">
      <c r="A15324" s="10"/>
    </row>
    <row r="15325" spans="1:1" ht="27.75" customHeight="1" x14ac:dyDescent="0.2">
      <c r="A15325" s="10"/>
    </row>
    <row r="15326" spans="1:1" ht="27.75" customHeight="1" x14ac:dyDescent="0.2">
      <c r="A15326" s="10"/>
    </row>
    <row r="15327" spans="1:1" ht="27.75" customHeight="1" x14ac:dyDescent="0.2">
      <c r="A15327" s="10"/>
    </row>
    <row r="15328" spans="1:1" ht="27.75" customHeight="1" x14ac:dyDescent="0.2">
      <c r="A15328" s="10"/>
    </row>
    <row r="15329" spans="1:1" ht="27.75" customHeight="1" x14ac:dyDescent="0.2">
      <c r="A15329" s="10"/>
    </row>
    <row r="15330" spans="1:1" ht="27.75" customHeight="1" x14ac:dyDescent="0.2">
      <c r="A15330" s="10"/>
    </row>
    <row r="15331" spans="1:1" ht="27.75" customHeight="1" x14ac:dyDescent="0.2">
      <c r="A15331" s="10"/>
    </row>
    <row r="15332" spans="1:1" ht="27.75" customHeight="1" x14ac:dyDescent="0.2">
      <c r="A15332" s="10"/>
    </row>
    <row r="15333" spans="1:1" ht="27.75" customHeight="1" x14ac:dyDescent="0.2">
      <c r="A15333" s="10"/>
    </row>
    <row r="15334" spans="1:1" ht="27.75" customHeight="1" x14ac:dyDescent="0.2">
      <c r="A15334" s="10"/>
    </row>
    <row r="15335" spans="1:1" ht="27.75" customHeight="1" x14ac:dyDescent="0.2">
      <c r="A15335" s="10"/>
    </row>
    <row r="15336" spans="1:1" ht="27.75" customHeight="1" x14ac:dyDescent="0.2">
      <c r="A15336" s="10"/>
    </row>
    <row r="15337" spans="1:1" ht="27.75" customHeight="1" x14ac:dyDescent="0.2">
      <c r="A15337" s="10"/>
    </row>
    <row r="15338" spans="1:1" ht="27.75" customHeight="1" x14ac:dyDescent="0.2">
      <c r="A15338" s="10"/>
    </row>
    <row r="15339" spans="1:1" ht="27.75" customHeight="1" x14ac:dyDescent="0.2">
      <c r="A15339" s="10"/>
    </row>
    <row r="15340" spans="1:1" ht="27.75" customHeight="1" x14ac:dyDescent="0.2">
      <c r="A15340" s="10"/>
    </row>
    <row r="15341" spans="1:1" ht="27.75" customHeight="1" x14ac:dyDescent="0.2">
      <c r="A15341" s="10"/>
    </row>
    <row r="15342" spans="1:1" ht="27.75" customHeight="1" x14ac:dyDescent="0.2">
      <c r="A15342" s="10"/>
    </row>
    <row r="15343" spans="1:1" ht="27.75" customHeight="1" x14ac:dyDescent="0.2">
      <c r="A15343" s="10"/>
    </row>
    <row r="15344" spans="1:1" ht="27.75" customHeight="1" x14ac:dyDescent="0.2">
      <c r="A15344" s="10"/>
    </row>
    <row r="15345" spans="1:1" ht="27.75" customHeight="1" x14ac:dyDescent="0.2">
      <c r="A15345" s="10"/>
    </row>
    <row r="15346" spans="1:1" ht="27.75" customHeight="1" x14ac:dyDescent="0.2">
      <c r="A15346" s="10"/>
    </row>
    <row r="15347" spans="1:1" ht="27.75" customHeight="1" x14ac:dyDescent="0.2">
      <c r="A15347" s="10"/>
    </row>
    <row r="15348" spans="1:1" ht="27.75" customHeight="1" x14ac:dyDescent="0.2">
      <c r="A15348" s="10"/>
    </row>
    <row r="15349" spans="1:1" ht="27.75" customHeight="1" x14ac:dyDescent="0.2">
      <c r="A15349" s="10"/>
    </row>
    <row r="15350" spans="1:1" ht="27.75" customHeight="1" x14ac:dyDescent="0.2">
      <c r="A15350" s="10"/>
    </row>
    <row r="15351" spans="1:1" ht="27.75" customHeight="1" x14ac:dyDescent="0.2">
      <c r="A15351" s="10"/>
    </row>
    <row r="15352" spans="1:1" ht="27.75" customHeight="1" x14ac:dyDescent="0.2">
      <c r="A15352" s="10"/>
    </row>
    <row r="15353" spans="1:1" ht="27.75" customHeight="1" x14ac:dyDescent="0.2">
      <c r="A15353" s="10"/>
    </row>
    <row r="15354" spans="1:1" ht="27.75" customHeight="1" x14ac:dyDescent="0.2">
      <c r="A15354" s="10"/>
    </row>
    <row r="15355" spans="1:1" ht="27.75" customHeight="1" x14ac:dyDescent="0.2">
      <c r="A15355" s="10"/>
    </row>
    <row r="15356" spans="1:1" ht="27.75" customHeight="1" x14ac:dyDescent="0.2">
      <c r="A15356" s="10"/>
    </row>
    <row r="15357" spans="1:1" ht="27.75" customHeight="1" x14ac:dyDescent="0.2">
      <c r="A15357" s="10"/>
    </row>
    <row r="15358" spans="1:1" ht="27.75" customHeight="1" x14ac:dyDescent="0.2">
      <c r="A15358" s="10"/>
    </row>
    <row r="15359" spans="1:1" ht="27.75" customHeight="1" x14ac:dyDescent="0.2">
      <c r="A15359" s="10"/>
    </row>
    <row r="15360" spans="1:1" ht="27.75" customHeight="1" x14ac:dyDescent="0.2">
      <c r="A15360" s="10"/>
    </row>
    <row r="15361" spans="1:1" ht="27.75" customHeight="1" x14ac:dyDescent="0.2">
      <c r="A15361" s="10"/>
    </row>
    <row r="15362" spans="1:1" ht="27.75" customHeight="1" x14ac:dyDescent="0.2">
      <c r="A15362" s="10"/>
    </row>
    <row r="15363" spans="1:1" ht="27.75" customHeight="1" x14ac:dyDescent="0.2">
      <c r="A15363" s="10"/>
    </row>
    <row r="15364" spans="1:1" ht="27.75" customHeight="1" x14ac:dyDescent="0.2">
      <c r="A15364" s="10"/>
    </row>
    <row r="15365" spans="1:1" ht="27.75" customHeight="1" x14ac:dyDescent="0.2">
      <c r="A15365" s="10"/>
    </row>
    <row r="15366" spans="1:1" ht="27.75" customHeight="1" x14ac:dyDescent="0.2">
      <c r="A15366" s="10"/>
    </row>
    <row r="15367" spans="1:1" ht="27.75" customHeight="1" x14ac:dyDescent="0.2">
      <c r="A15367" s="10"/>
    </row>
    <row r="15368" spans="1:1" ht="27.75" customHeight="1" x14ac:dyDescent="0.2">
      <c r="A15368" s="10"/>
    </row>
    <row r="15369" spans="1:1" ht="27.75" customHeight="1" x14ac:dyDescent="0.2">
      <c r="A15369" s="10"/>
    </row>
    <row r="15370" spans="1:1" ht="27.75" customHeight="1" x14ac:dyDescent="0.2">
      <c r="A15370" s="10"/>
    </row>
    <row r="15371" spans="1:1" ht="27.75" customHeight="1" x14ac:dyDescent="0.2">
      <c r="A15371" s="10"/>
    </row>
    <row r="15372" spans="1:1" ht="27.75" customHeight="1" x14ac:dyDescent="0.2">
      <c r="A15372" s="10"/>
    </row>
    <row r="15373" spans="1:1" ht="27.75" customHeight="1" x14ac:dyDescent="0.2">
      <c r="A15373" s="10"/>
    </row>
    <row r="15374" spans="1:1" ht="27.75" customHeight="1" x14ac:dyDescent="0.2">
      <c r="A15374" s="10"/>
    </row>
    <row r="15375" spans="1:1" ht="27.75" customHeight="1" x14ac:dyDescent="0.2">
      <c r="A15375" s="10"/>
    </row>
    <row r="15376" spans="1:1" ht="27.75" customHeight="1" x14ac:dyDescent="0.2">
      <c r="A15376" s="10"/>
    </row>
    <row r="15377" spans="1:1" ht="27.75" customHeight="1" x14ac:dyDescent="0.2">
      <c r="A15377" s="10"/>
    </row>
    <row r="15378" spans="1:1" ht="27.75" customHeight="1" x14ac:dyDescent="0.2">
      <c r="A15378" s="10"/>
    </row>
    <row r="15379" spans="1:1" ht="27.75" customHeight="1" x14ac:dyDescent="0.2">
      <c r="A15379" s="10"/>
    </row>
    <row r="15380" spans="1:1" ht="27.75" customHeight="1" x14ac:dyDescent="0.2">
      <c r="A15380" s="10"/>
    </row>
    <row r="15381" spans="1:1" ht="27.75" customHeight="1" x14ac:dyDescent="0.2">
      <c r="A15381" s="10"/>
    </row>
    <row r="15382" spans="1:1" ht="27.75" customHeight="1" x14ac:dyDescent="0.2">
      <c r="A15382" s="10"/>
    </row>
    <row r="15383" spans="1:1" ht="27.75" customHeight="1" x14ac:dyDescent="0.2">
      <c r="A15383" s="10"/>
    </row>
    <row r="15384" spans="1:1" ht="27.75" customHeight="1" x14ac:dyDescent="0.2">
      <c r="A15384" s="10"/>
    </row>
    <row r="15385" spans="1:1" ht="27.75" customHeight="1" x14ac:dyDescent="0.2">
      <c r="A15385" s="10"/>
    </row>
    <row r="15386" spans="1:1" ht="27.75" customHeight="1" x14ac:dyDescent="0.2">
      <c r="A15386" s="10"/>
    </row>
    <row r="15387" spans="1:1" ht="27.75" customHeight="1" x14ac:dyDescent="0.2">
      <c r="A15387" s="10"/>
    </row>
    <row r="15388" spans="1:1" ht="27.75" customHeight="1" x14ac:dyDescent="0.2">
      <c r="A15388" s="10"/>
    </row>
    <row r="15389" spans="1:1" ht="27.75" customHeight="1" x14ac:dyDescent="0.2">
      <c r="A15389" s="10"/>
    </row>
    <row r="15390" spans="1:1" ht="27.75" customHeight="1" x14ac:dyDescent="0.2">
      <c r="A15390" s="10"/>
    </row>
    <row r="15391" spans="1:1" ht="27.75" customHeight="1" x14ac:dyDescent="0.2">
      <c r="A15391" s="10"/>
    </row>
    <row r="15392" spans="1:1" ht="27.75" customHeight="1" x14ac:dyDescent="0.2">
      <c r="A15392" s="10"/>
    </row>
    <row r="15393" spans="1:1" ht="27.75" customHeight="1" x14ac:dyDescent="0.2">
      <c r="A15393" s="10"/>
    </row>
    <row r="15394" spans="1:1" ht="27.75" customHeight="1" x14ac:dyDescent="0.2">
      <c r="A15394" s="10"/>
    </row>
    <row r="15395" spans="1:1" ht="27.75" customHeight="1" x14ac:dyDescent="0.2">
      <c r="A15395" s="10"/>
    </row>
    <row r="15396" spans="1:1" ht="27.75" customHeight="1" x14ac:dyDescent="0.2">
      <c r="A15396" s="10"/>
    </row>
    <row r="15397" spans="1:1" ht="27.75" customHeight="1" x14ac:dyDescent="0.2">
      <c r="A15397" s="10"/>
    </row>
    <row r="15398" spans="1:1" ht="27.75" customHeight="1" x14ac:dyDescent="0.2">
      <c r="A15398" s="10"/>
    </row>
    <row r="15399" spans="1:1" ht="27.75" customHeight="1" x14ac:dyDescent="0.2">
      <c r="A15399" s="10"/>
    </row>
    <row r="15400" spans="1:1" ht="27.75" customHeight="1" x14ac:dyDescent="0.2">
      <c r="A15400" s="10"/>
    </row>
    <row r="15401" spans="1:1" ht="27.75" customHeight="1" x14ac:dyDescent="0.2">
      <c r="A15401" s="10"/>
    </row>
    <row r="15402" spans="1:1" ht="27.75" customHeight="1" x14ac:dyDescent="0.2">
      <c r="A15402" s="10"/>
    </row>
    <row r="15403" spans="1:1" ht="27.75" customHeight="1" x14ac:dyDescent="0.2">
      <c r="A15403" s="10"/>
    </row>
    <row r="15404" spans="1:1" ht="27.75" customHeight="1" x14ac:dyDescent="0.2">
      <c r="A15404" s="10"/>
    </row>
    <row r="15405" spans="1:1" ht="27.75" customHeight="1" x14ac:dyDescent="0.2">
      <c r="A15405" s="10"/>
    </row>
    <row r="15406" spans="1:1" ht="27.75" customHeight="1" x14ac:dyDescent="0.2">
      <c r="A15406" s="10"/>
    </row>
    <row r="15407" spans="1:1" ht="27.75" customHeight="1" x14ac:dyDescent="0.2">
      <c r="A15407" s="10"/>
    </row>
    <row r="15408" spans="1:1" ht="27.75" customHeight="1" x14ac:dyDescent="0.2">
      <c r="A15408" s="10"/>
    </row>
    <row r="15409" spans="1:1" ht="27.75" customHeight="1" x14ac:dyDescent="0.2">
      <c r="A15409" s="10"/>
    </row>
    <row r="15410" spans="1:1" ht="27.75" customHeight="1" x14ac:dyDescent="0.2">
      <c r="A15410" s="10"/>
    </row>
    <row r="15411" spans="1:1" ht="27.75" customHeight="1" x14ac:dyDescent="0.2">
      <c r="A15411" s="10"/>
    </row>
    <row r="15412" spans="1:1" ht="27.75" customHeight="1" x14ac:dyDescent="0.2">
      <c r="A15412" s="10"/>
    </row>
    <row r="15413" spans="1:1" ht="27.75" customHeight="1" x14ac:dyDescent="0.2">
      <c r="A15413" s="10"/>
    </row>
    <row r="15414" spans="1:1" ht="27.75" customHeight="1" x14ac:dyDescent="0.2">
      <c r="A15414" s="10"/>
    </row>
    <row r="15415" spans="1:1" ht="27.75" customHeight="1" x14ac:dyDescent="0.2">
      <c r="A15415" s="10"/>
    </row>
    <row r="15416" spans="1:1" ht="27.75" customHeight="1" x14ac:dyDescent="0.2">
      <c r="A15416" s="10"/>
    </row>
    <row r="15417" spans="1:1" ht="27.75" customHeight="1" x14ac:dyDescent="0.2">
      <c r="A15417" s="10"/>
    </row>
    <row r="15418" spans="1:1" ht="27.75" customHeight="1" x14ac:dyDescent="0.2">
      <c r="A15418" s="10"/>
    </row>
    <row r="15419" spans="1:1" ht="27.75" customHeight="1" x14ac:dyDescent="0.2">
      <c r="A15419" s="10"/>
    </row>
    <row r="15420" spans="1:1" ht="27.75" customHeight="1" x14ac:dyDescent="0.2">
      <c r="A15420" s="10"/>
    </row>
    <row r="15421" spans="1:1" ht="27.75" customHeight="1" x14ac:dyDescent="0.2">
      <c r="A15421" s="10"/>
    </row>
    <row r="15422" spans="1:1" ht="27.75" customHeight="1" x14ac:dyDescent="0.2">
      <c r="A15422" s="10"/>
    </row>
    <row r="15423" spans="1:1" ht="27.75" customHeight="1" x14ac:dyDescent="0.2">
      <c r="A15423" s="10"/>
    </row>
    <row r="15424" spans="1:1" ht="27.75" customHeight="1" x14ac:dyDescent="0.2">
      <c r="A15424" s="10"/>
    </row>
    <row r="15425" spans="1:1" ht="27.75" customHeight="1" x14ac:dyDescent="0.2">
      <c r="A15425" s="10"/>
    </row>
    <row r="15426" spans="1:1" ht="27.75" customHeight="1" x14ac:dyDescent="0.2">
      <c r="A15426" s="10"/>
    </row>
    <row r="15427" spans="1:1" ht="27.75" customHeight="1" x14ac:dyDescent="0.2">
      <c r="A15427" s="10"/>
    </row>
    <row r="15428" spans="1:1" ht="27.75" customHeight="1" x14ac:dyDescent="0.2">
      <c r="A15428" s="10"/>
    </row>
    <row r="15429" spans="1:1" ht="27.75" customHeight="1" x14ac:dyDescent="0.2">
      <c r="A15429" s="10"/>
    </row>
    <row r="15430" spans="1:1" ht="27.75" customHeight="1" x14ac:dyDescent="0.2">
      <c r="A15430" s="10"/>
    </row>
    <row r="15431" spans="1:1" ht="27.75" customHeight="1" x14ac:dyDescent="0.2">
      <c r="A15431" s="10"/>
    </row>
    <row r="15432" spans="1:1" ht="27.75" customHeight="1" x14ac:dyDescent="0.2">
      <c r="A15432" s="10"/>
    </row>
    <row r="15433" spans="1:1" ht="27.75" customHeight="1" x14ac:dyDescent="0.2">
      <c r="A15433" s="10"/>
    </row>
    <row r="15434" spans="1:1" ht="27.75" customHeight="1" x14ac:dyDescent="0.2">
      <c r="A15434" s="10"/>
    </row>
    <row r="15435" spans="1:1" ht="27.75" customHeight="1" x14ac:dyDescent="0.2">
      <c r="A15435" s="10"/>
    </row>
    <row r="15436" spans="1:1" ht="27.75" customHeight="1" x14ac:dyDescent="0.2">
      <c r="A15436" s="10"/>
    </row>
    <row r="15437" spans="1:1" ht="27.75" customHeight="1" x14ac:dyDescent="0.2">
      <c r="A15437" s="10"/>
    </row>
    <row r="15438" spans="1:1" ht="27.75" customHeight="1" x14ac:dyDescent="0.2">
      <c r="A15438" s="10"/>
    </row>
    <row r="15439" spans="1:1" ht="27.75" customHeight="1" x14ac:dyDescent="0.2">
      <c r="A15439" s="10"/>
    </row>
    <row r="15440" spans="1:1" ht="27.75" customHeight="1" x14ac:dyDescent="0.2">
      <c r="A15440" s="10"/>
    </row>
    <row r="15441" spans="1:1" ht="27.75" customHeight="1" x14ac:dyDescent="0.2">
      <c r="A15441" s="10"/>
    </row>
    <row r="15442" spans="1:1" ht="27.75" customHeight="1" x14ac:dyDescent="0.2">
      <c r="A15442" s="10"/>
    </row>
    <row r="15443" spans="1:1" ht="27.75" customHeight="1" x14ac:dyDescent="0.2">
      <c r="A15443" s="10"/>
    </row>
    <row r="15444" spans="1:1" ht="27.75" customHeight="1" x14ac:dyDescent="0.2">
      <c r="A15444" s="10"/>
    </row>
    <row r="15445" spans="1:1" ht="27.75" customHeight="1" x14ac:dyDescent="0.2">
      <c r="A15445" s="10"/>
    </row>
    <row r="15446" spans="1:1" ht="27.75" customHeight="1" x14ac:dyDescent="0.2">
      <c r="A15446" s="10"/>
    </row>
    <row r="15447" spans="1:1" ht="27.75" customHeight="1" x14ac:dyDescent="0.2">
      <c r="A15447" s="10"/>
    </row>
    <row r="15448" spans="1:1" ht="27.75" customHeight="1" x14ac:dyDescent="0.2">
      <c r="A15448" s="10"/>
    </row>
    <row r="15449" spans="1:1" ht="27.75" customHeight="1" x14ac:dyDescent="0.2">
      <c r="A15449" s="10"/>
    </row>
    <row r="15450" spans="1:1" ht="27.75" customHeight="1" x14ac:dyDescent="0.2">
      <c r="A15450" s="10"/>
    </row>
    <row r="15451" spans="1:1" ht="27.75" customHeight="1" x14ac:dyDescent="0.2">
      <c r="A15451" s="10"/>
    </row>
    <row r="15452" spans="1:1" ht="27.75" customHeight="1" x14ac:dyDescent="0.2">
      <c r="A15452" s="10"/>
    </row>
    <row r="15453" spans="1:1" ht="27.75" customHeight="1" x14ac:dyDescent="0.2">
      <c r="A15453" s="10"/>
    </row>
    <row r="15454" spans="1:1" ht="27.75" customHeight="1" x14ac:dyDescent="0.2">
      <c r="A15454" s="10"/>
    </row>
    <row r="15455" spans="1:1" ht="27.75" customHeight="1" x14ac:dyDescent="0.2">
      <c r="A15455" s="10"/>
    </row>
    <row r="15456" spans="1:1" ht="27.75" customHeight="1" x14ac:dyDescent="0.2">
      <c r="A15456" s="10"/>
    </row>
    <row r="15457" spans="1:1" ht="27.75" customHeight="1" x14ac:dyDescent="0.2">
      <c r="A15457" s="10"/>
    </row>
    <row r="15458" spans="1:1" ht="27.75" customHeight="1" x14ac:dyDescent="0.2">
      <c r="A15458" s="10"/>
    </row>
    <row r="15459" spans="1:1" ht="27.75" customHeight="1" x14ac:dyDescent="0.2">
      <c r="A15459" s="10"/>
    </row>
    <row r="15460" spans="1:1" ht="27.75" customHeight="1" x14ac:dyDescent="0.2">
      <c r="A15460" s="10"/>
    </row>
    <row r="15461" spans="1:1" ht="27.75" customHeight="1" x14ac:dyDescent="0.2">
      <c r="A15461" s="10"/>
    </row>
    <row r="15462" spans="1:1" ht="27.75" customHeight="1" x14ac:dyDescent="0.2">
      <c r="A15462" s="10"/>
    </row>
    <row r="15463" spans="1:1" ht="27.75" customHeight="1" x14ac:dyDescent="0.2">
      <c r="A15463" s="10"/>
    </row>
    <row r="15464" spans="1:1" ht="27.75" customHeight="1" x14ac:dyDescent="0.2">
      <c r="A15464" s="10"/>
    </row>
    <row r="15465" spans="1:1" ht="27.75" customHeight="1" x14ac:dyDescent="0.2">
      <c r="A15465" s="10"/>
    </row>
    <row r="15466" spans="1:1" ht="27.75" customHeight="1" x14ac:dyDescent="0.2">
      <c r="A15466" s="10"/>
    </row>
    <row r="15467" spans="1:1" ht="27.75" customHeight="1" x14ac:dyDescent="0.2">
      <c r="A15467" s="10"/>
    </row>
    <row r="15468" spans="1:1" ht="27.75" customHeight="1" x14ac:dyDescent="0.2">
      <c r="A15468" s="10"/>
    </row>
    <row r="15469" spans="1:1" ht="27.75" customHeight="1" x14ac:dyDescent="0.2">
      <c r="A15469" s="10"/>
    </row>
    <row r="15470" spans="1:1" ht="27.75" customHeight="1" x14ac:dyDescent="0.2">
      <c r="A15470" s="10"/>
    </row>
    <row r="15471" spans="1:1" ht="27.75" customHeight="1" x14ac:dyDescent="0.2">
      <c r="A15471" s="10"/>
    </row>
    <row r="15472" spans="1:1" ht="27.75" customHeight="1" x14ac:dyDescent="0.2">
      <c r="A15472" s="10"/>
    </row>
    <row r="15473" spans="1:1" ht="27.75" customHeight="1" x14ac:dyDescent="0.2">
      <c r="A15473" s="10"/>
    </row>
    <row r="15474" spans="1:1" ht="27.75" customHeight="1" x14ac:dyDescent="0.2">
      <c r="A15474" s="10"/>
    </row>
    <row r="15475" spans="1:1" ht="27.75" customHeight="1" x14ac:dyDescent="0.2">
      <c r="A15475" s="10"/>
    </row>
    <row r="15476" spans="1:1" ht="27.75" customHeight="1" x14ac:dyDescent="0.2">
      <c r="A15476" s="10"/>
    </row>
    <row r="15477" spans="1:1" ht="27.75" customHeight="1" x14ac:dyDescent="0.2">
      <c r="A15477" s="10"/>
    </row>
    <row r="15478" spans="1:1" ht="27.75" customHeight="1" x14ac:dyDescent="0.2">
      <c r="A15478" s="10"/>
    </row>
    <row r="15479" spans="1:1" ht="27.75" customHeight="1" x14ac:dyDescent="0.2">
      <c r="A15479" s="10"/>
    </row>
    <row r="15480" spans="1:1" ht="27.75" customHeight="1" x14ac:dyDescent="0.2">
      <c r="A15480" s="10"/>
    </row>
    <row r="15481" spans="1:1" ht="27.75" customHeight="1" x14ac:dyDescent="0.2">
      <c r="A15481" s="10"/>
    </row>
    <row r="15482" spans="1:1" ht="27.75" customHeight="1" x14ac:dyDescent="0.2">
      <c r="A15482" s="10"/>
    </row>
    <row r="15483" spans="1:1" ht="27.75" customHeight="1" x14ac:dyDescent="0.2">
      <c r="A15483" s="10"/>
    </row>
    <row r="15484" spans="1:1" ht="27.75" customHeight="1" x14ac:dyDescent="0.2">
      <c r="A15484" s="10"/>
    </row>
    <row r="15485" spans="1:1" ht="27.75" customHeight="1" x14ac:dyDescent="0.2">
      <c r="A15485" s="10"/>
    </row>
    <row r="15486" spans="1:1" ht="27.75" customHeight="1" x14ac:dyDescent="0.2">
      <c r="A15486" s="10"/>
    </row>
    <row r="15487" spans="1:1" ht="27.75" customHeight="1" x14ac:dyDescent="0.2">
      <c r="A15487" s="10"/>
    </row>
    <row r="15488" spans="1:1" ht="27.75" customHeight="1" x14ac:dyDescent="0.2">
      <c r="A15488" s="10"/>
    </row>
    <row r="15489" spans="1:1" ht="27.75" customHeight="1" x14ac:dyDescent="0.2">
      <c r="A15489" s="10"/>
    </row>
    <row r="15490" spans="1:1" ht="27.75" customHeight="1" x14ac:dyDescent="0.2">
      <c r="A15490" s="10"/>
    </row>
    <row r="15491" spans="1:1" ht="27.75" customHeight="1" x14ac:dyDescent="0.2">
      <c r="A15491" s="10"/>
    </row>
    <row r="15492" spans="1:1" ht="27.75" customHeight="1" x14ac:dyDescent="0.2">
      <c r="A15492" s="10"/>
    </row>
    <row r="15493" spans="1:1" ht="27.75" customHeight="1" x14ac:dyDescent="0.2">
      <c r="A15493" s="10"/>
    </row>
    <row r="15494" spans="1:1" ht="27.75" customHeight="1" x14ac:dyDescent="0.2">
      <c r="A15494" s="10"/>
    </row>
    <row r="15495" spans="1:1" ht="27.75" customHeight="1" x14ac:dyDescent="0.2">
      <c r="A15495" s="10"/>
    </row>
    <row r="15496" spans="1:1" ht="27.75" customHeight="1" x14ac:dyDescent="0.2">
      <c r="A15496" s="10"/>
    </row>
    <row r="15497" spans="1:1" ht="27.75" customHeight="1" x14ac:dyDescent="0.2">
      <c r="A15497" s="10"/>
    </row>
    <row r="15498" spans="1:1" ht="27.75" customHeight="1" x14ac:dyDescent="0.2">
      <c r="A15498" s="10"/>
    </row>
    <row r="15499" spans="1:1" ht="27.75" customHeight="1" x14ac:dyDescent="0.2">
      <c r="A15499" s="10"/>
    </row>
    <row r="15500" spans="1:1" ht="27.75" customHeight="1" x14ac:dyDescent="0.2">
      <c r="A15500" s="10"/>
    </row>
    <row r="15501" spans="1:1" ht="27.75" customHeight="1" x14ac:dyDescent="0.2">
      <c r="A15501" s="10"/>
    </row>
    <row r="15502" spans="1:1" ht="27.75" customHeight="1" x14ac:dyDescent="0.2">
      <c r="A15502" s="10"/>
    </row>
    <row r="15503" spans="1:1" ht="27.75" customHeight="1" x14ac:dyDescent="0.2">
      <c r="A15503" s="10"/>
    </row>
    <row r="15504" spans="1:1" ht="27.75" customHeight="1" x14ac:dyDescent="0.2">
      <c r="A15504" s="10"/>
    </row>
    <row r="15505" spans="1:1" ht="27.75" customHeight="1" x14ac:dyDescent="0.2">
      <c r="A15505" s="10"/>
    </row>
    <row r="15506" spans="1:1" ht="27.75" customHeight="1" x14ac:dyDescent="0.2">
      <c r="A15506" s="10"/>
    </row>
    <row r="15507" spans="1:1" ht="27.75" customHeight="1" x14ac:dyDescent="0.2">
      <c r="A15507" s="10"/>
    </row>
    <row r="15508" spans="1:1" ht="27.75" customHeight="1" x14ac:dyDescent="0.2">
      <c r="A15508" s="10"/>
    </row>
    <row r="15509" spans="1:1" ht="27.75" customHeight="1" x14ac:dyDescent="0.2">
      <c r="A15509" s="10"/>
    </row>
    <row r="15510" spans="1:1" ht="27.75" customHeight="1" x14ac:dyDescent="0.2">
      <c r="A15510" s="10"/>
    </row>
    <row r="15511" spans="1:1" ht="27.75" customHeight="1" x14ac:dyDescent="0.2">
      <c r="A15511" s="10"/>
    </row>
    <row r="15512" spans="1:1" ht="27.75" customHeight="1" x14ac:dyDescent="0.2">
      <c r="A15512" s="10"/>
    </row>
    <row r="15513" spans="1:1" ht="27.75" customHeight="1" x14ac:dyDescent="0.2">
      <c r="A15513" s="10"/>
    </row>
    <row r="15514" spans="1:1" ht="27.75" customHeight="1" x14ac:dyDescent="0.2">
      <c r="A15514" s="10"/>
    </row>
    <row r="15515" spans="1:1" ht="27.75" customHeight="1" x14ac:dyDescent="0.2">
      <c r="A15515" s="10"/>
    </row>
    <row r="15516" spans="1:1" ht="27.75" customHeight="1" x14ac:dyDescent="0.2">
      <c r="A15516" s="10"/>
    </row>
    <row r="15517" spans="1:1" ht="27.75" customHeight="1" x14ac:dyDescent="0.2">
      <c r="A15517" s="10"/>
    </row>
    <row r="15518" spans="1:1" ht="27.75" customHeight="1" x14ac:dyDescent="0.2">
      <c r="A15518" s="10"/>
    </row>
    <row r="15519" spans="1:1" ht="27.75" customHeight="1" x14ac:dyDescent="0.2">
      <c r="A15519" s="10"/>
    </row>
    <row r="15520" spans="1:1" ht="27.75" customHeight="1" x14ac:dyDescent="0.2">
      <c r="A15520" s="10"/>
    </row>
    <row r="15521" spans="1:1" ht="27.75" customHeight="1" x14ac:dyDescent="0.2">
      <c r="A15521" s="10"/>
    </row>
    <row r="15522" spans="1:1" ht="27.75" customHeight="1" x14ac:dyDescent="0.2">
      <c r="A15522" s="10"/>
    </row>
    <row r="15523" spans="1:1" ht="27.75" customHeight="1" x14ac:dyDescent="0.2">
      <c r="A15523" s="10"/>
    </row>
    <row r="15524" spans="1:1" ht="27.75" customHeight="1" x14ac:dyDescent="0.2">
      <c r="A15524" s="10"/>
    </row>
    <row r="15525" spans="1:1" ht="27.75" customHeight="1" x14ac:dyDescent="0.2">
      <c r="A15525" s="10"/>
    </row>
    <row r="15526" spans="1:1" ht="27.75" customHeight="1" x14ac:dyDescent="0.2">
      <c r="A15526" s="10"/>
    </row>
    <row r="15527" spans="1:1" ht="27.75" customHeight="1" x14ac:dyDescent="0.2">
      <c r="A15527" s="10"/>
    </row>
    <row r="15528" spans="1:1" ht="27.75" customHeight="1" x14ac:dyDescent="0.2">
      <c r="A15528" s="10"/>
    </row>
    <row r="15529" spans="1:1" ht="27.75" customHeight="1" x14ac:dyDescent="0.2">
      <c r="A15529" s="10"/>
    </row>
    <row r="15530" spans="1:1" ht="27.75" customHeight="1" x14ac:dyDescent="0.2">
      <c r="A15530" s="10"/>
    </row>
    <row r="15531" spans="1:1" ht="27.75" customHeight="1" x14ac:dyDescent="0.2">
      <c r="A15531" s="10"/>
    </row>
    <row r="15532" spans="1:1" ht="27.75" customHeight="1" x14ac:dyDescent="0.2">
      <c r="A15532" s="10"/>
    </row>
    <row r="15533" spans="1:1" ht="27.75" customHeight="1" x14ac:dyDescent="0.2">
      <c r="A15533" s="10"/>
    </row>
    <row r="15534" spans="1:1" ht="27.75" customHeight="1" x14ac:dyDescent="0.2">
      <c r="A15534" s="10"/>
    </row>
    <row r="15535" spans="1:1" ht="27.75" customHeight="1" x14ac:dyDescent="0.2">
      <c r="A15535" s="10"/>
    </row>
    <row r="15536" spans="1:1" ht="27.75" customHeight="1" x14ac:dyDescent="0.2">
      <c r="A15536" s="10"/>
    </row>
    <row r="15537" spans="1:1" ht="27.75" customHeight="1" x14ac:dyDescent="0.2">
      <c r="A15537" s="10"/>
    </row>
    <row r="15538" spans="1:1" ht="27.75" customHeight="1" x14ac:dyDescent="0.2">
      <c r="A15538" s="10"/>
    </row>
    <row r="15539" spans="1:1" ht="27.75" customHeight="1" x14ac:dyDescent="0.2">
      <c r="A15539" s="10"/>
    </row>
    <row r="15540" spans="1:1" ht="27.75" customHeight="1" x14ac:dyDescent="0.2">
      <c r="A15540" s="10"/>
    </row>
    <row r="15541" spans="1:1" ht="27.75" customHeight="1" x14ac:dyDescent="0.2">
      <c r="A15541" s="10"/>
    </row>
    <row r="15542" spans="1:1" ht="27.75" customHeight="1" x14ac:dyDescent="0.2">
      <c r="A15542" s="10"/>
    </row>
    <row r="15543" spans="1:1" ht="27.75" customHeight="1" x14ac:dyDescent="0.2">
      <c r="A15543" s="10"/>
    </row>
    <row r="15544" spans="1:1" ht="27.75" customHeight="1" x14ac:dyDescent="0.2">
      <c r="A15544" s="10"/>
    </row>
    <row r="15545" spans="1:1" ht="27.75" customHeight="1" x14ac:dyDescent="0.2">
      <c r="A15545" s="10"/>
    </row>
    <row r="15546" spans="1:1" ht="27.75" customHeight="1" x14ac:dyDescent="0.2">
      <c r="A15546" s="10"/>
    </row>
    <row r="15547" spans="1:1" ht="27.75" customHeight="1" x14ac:dyDescent="0.2">
      <c r="A15547" s="10"/>
    </row>
    <row r="15548" spans="1:1" ht="27.75" customHeight="1" x14ac:dyDescent="0.2">
      <c r="A15548" s="10"/>
    </row>
    <row r="15549" spans="1:1" ht="27.75" customHeight="1" x14ac:dyDescent="0.2">
      <c r="A15549" s="10"/>
    </row>
    <row r="15550" spans="1:1" ht="27.75" customHeight="1" x14ac:dyDescent="0.2">
      <c r="A15550" s="10"/>
    </row>
    <row r="15551" spans="1:1" ht="27.75" customHeight="1" x14ac:dyDescent="0.2">
      <c r="A15551" s="10"/>
    </row>
    <row r="15552" spans="1:1" ht="27.75" customHeight="1" x14ac:dyDescent="0.2">
      <c r="A15552" s="10"/>
    </row>
    <row r="15553" spans="1:1" ht="27.75" customHeight="1" x14ac:dyDescent="0.2">
      <c r="A15553" s="10"/>
    </row>
    <row r="15554" spans="1:1" ht="27.75" customHeight="1" x14ac:dyDescent="0.2">
      <c r="A15554" s="10"/>
    </row>
    <row r="15555" spans="1:1" ht="27.75" customHeight="1" x14ac:dyDescent="0.2">
      <c r="A15555" s="10"/>
    </row>
    <row r="15556" spans="1:1" ht="27.75" customHeight="1" x14ac:dyDescent="0.2">
      <c r="A15556" s="10"/>
    </row>
    <row r="15557" spans="1:1" ht="27.75" customHeight="1" x14ac:dyDescent="0.2">
      <c r="A15557" s="10"/>
    </row>
    <row r="15558" spans="1:1" ht="27.75" customHeight="1" x14ac:dyDescent="0.2">
      <c r="A15558" s="10"/>
    </row>
    <row r="15559" spans="1:1" ht="27.75" customHeight="1" x14ac:dyDescent="0.2">
      <c r="A15559" s="10"/>
    </row>
    <row r="15560" spans="1:1" ht="27.75" customHeight="1" x14ac:dyDescent="0.2">
      <c r="A15560" s="10"/>
    </row>
    <row r="15561" spans="1:1" ht="27.75" customHeight="1" x14ac:dyDescent="0.2">
      <c r="A15561" s="10"/>
    </row>
    <row r="15562" spans="1:1" ht="27.75" customHeight="1" x14ac:dyDescent="0.2">
      <c r="A15562" s="10"/>
    </row>
    <row r="15563" spans="1:1" ht="27.75" customHeight="1" x14ac:dyDescent="0.2">
      <c r="A15563" s="10"/>
    </row>
    <row r="15564" spans="1:1" ht="27.75" customHeight="1" x14ac:dyDescent="0.2">
      <c r="A15564" s="10"/>
    </row>
    <row r="15565" spans="1:1" ht="27.75" customHeight="1" x14ac:dyDescent="0.2">
      <c r="A15565" s="10"/>
    </row>
    <row r="15566" spans="1:1" ht="27.75" customHeight="1" x14ac:dyDescent="0.2">
      <c r="A15566" s="10"/>
    </row>
    <row r="15567" spans="1:1" ht="27.75" customHeight="1" x14ac:dyDescent="0.2">
      <c r="A15567" s="10"/>
    </row>
    <row r="15568" spans="1:1" ht="27.75" customHeight="1" x14ac:dyDescent="0.2">
      <c r="A15568" s="10"/>
    </row>
    <row r="15569" spans="1:1" ht="27.75" customHeight="1" x14ac:dyDescent="0.2">
      <c r="A15569" s="10"/>
    </row>
    <row r="15570" spans="1:1" ht="27.75" customHeight="1" x14ac:dyDescent="0.2">
      <c r="A15570" s="10"/>
    </row>
    <row r="15571" spans="1:1" ht="27.75" customHeight="1" x14ac:dyDescent="0.2">
      <c r="A15571" s="10"/>
    </row>
    <row r="15572" spans="1:1" ht="27.75" customHeight="1" x14ac:dyDescent="0.2">
      <c r="A15572" s="10"/>
    </row>
    <row r="15573" spans="1:1" ht="27.75" customHeight="1" x14ac:dyDescent="0.2">
      <c r="A15573" s="10"/>
    </row>
    <row r="15574" spans="1:1" ht="27.75" customHeight="1" x14ac:dyDescent="0.2">
      <c r="A15574" s="10"/>
    </row>
    <row r="15575" spans="1:1" ht="27.75" customHeight="1" x14ac:dyDescent="0.2">
      <c r="A15575" s="10"/>
    </row>
    <row r="15576" spans="1:1" ht="27.75" customHeight="1" x14ac:dyDescent="0.2">
      <c r="A15576" s="10"/>
    </row>
    <row r="15577" spans="1:1" ht="27.75" customHeight="1" x14ac:dyDescent="0.2">
      <c r="A15577" s="10"/>
    </row>
    <row r="15578" spans="1:1" ht="27.75" customHeight="1" x14ac:dyDescent="0.2">
      <c r="A15578" s="10"/>
    </row>
    <row r="15579" spans="1:1" ht="27.75" customHeight="1" x14ac:dyDescent="0.2">
      <c r="A15579" s="10"/>
    </row>
    <row r="15580" spans="1:1" ht="27.75" customHeight="1" x14ac:dyDescent="0.2">
      <c r="A15580" s="10"/>
    </row>
    <row r="15581" spans="1:1" ht="27.75" customHeight="1" x14ac:dyDescent="0.2">
      <c r="A15581" s="10"/>
    </row>
    <row r="15582" spans="1:1" ht="27.75" customHeight="1" x14ac:dyDescent="0.2">
      <c r="A15582" s="10"/>
    </row>
    <row r="15583" spans="1:1" ht="27.75" customHeight="1" x14ac:dyDescent="0.2">
      <c r="A15583" s="10"/>
    </row>
    <row r="15584" spans="1:1" ht="27.75" customHeight="1" x14ac:dyDescent="0.2">
      <c r="A15584" s="10"/>
    </row>
    <row r="15585" spans="1:1" ht="27.75" customHeight="1" x14ac:dyDescent="0.2">
      <c r="A15585" s="10"/>
    </row>
    <row r="15586" spans="1:1" ht="27.75" customHeight="1" x14ac:dyDescent="0.2">
      <c r="A15586" s="10"/>
    </row>
    <row r="15587" spans="1:1" ht="27.75" customHeight="1" x14ac:dyDescent="0.2">
      <c r="A15587" s="10"/>
    </row>
    <row r="15588" spans="1:1" ht="27.75" customHeight="1" x14ac:dyDescent="0.2">
      <c r="A15588" s="10"/>
    </row>
    <row r="15589" spans="1:1" ht="27.75" customHeight="1" x14ac:dyDescent="0.2">
      <c r="A15589" s="10"/>
    </row>
    <row r="15590" spans="1:1" ht="27.75" customHeight="1" x14ac:dyDescent="0.2">
      <c r="A15590" s="10"/>
    </row>
    <row r="15591" spans="1:1" ht="27.75" customHeight="1" x14ac:dyDescent="0.2">
      <c r="A15591" s="10"/>
    </row>
    <row r="15592" spans="1:1" ht="27.75" customHeight="1" x14ac:dyDescent="0.2">
      <c r="A15592" s="10"/>
    </row>
    <row r="15593" spans="1:1" ht="27.75" customHeight="1" x14ac:dyDescent="0.2">
      <c r="A15593" s="10"/>
    </row>
    <row r="15594" spans="1:1" ht="27.75" customHeight="1" x14ac:dyDescent="0.2">
      <c r="A15594" s="10"/>
    </row>
    <row r="15595" spans="1:1" ht="27.75" customHeight="1" x14ac:dyDescent="0.2">
      <c r="A15595" s="10"/>
    </row>
    <row r="15596" spans="1:1" ht="27.75" customHeight="1" x14ac:dyDescent="0.2">
      <c r="A15596" s="10"/>
    </row>
    <row r="15597" spans="1:1" ht="27.75" customHeight="1" x14ac:dyDescent="0.2">
      <c r="A15597" s="10"/>
    </row>
    <row r="15598" spans="1:1" ht="27.75" customHeight="1" x14ac:dyDescent="0.2">
      <c r="A15598" s="10"/>
    </row>
    <row r="15599" spans="1:1" ht="27.75" customHeight="1" x14ac:dyDescent="0.2">
      <c r="A15599" s="10"/>
    </row>
    <row r="15600" spans="1:1" ht="27.75" customHeight="1" x14ac:dyDescent="0.2">
      <c r="A15600" s="10"/>
    </row>
    <row r="15601" spans="1:1" ht="27.75" customHeight="1" x14ac:dyDescent="0.2">
      <c r="A15601" s="10"/>
    </row>
    <row r="15602" spans="1:1" ht="27.75" customHeight="1" x14ac:dyDescent="0.2">
      <c r="A15602" s="10"/>
    </row>
    <row r="15603" spans="1:1" ht="27.75" customHeight="1" x14ac:dyDescent="0.2">
      <c r="A15603" s="10"/>
    </row>
    <row r="15604" spans="1:1" ht="27.75" customHeight="1" x14ac:dyDescent="0.2">
      <c r="A15604" s="10"/>
    </row>
    <row r="15605" spans="1:1" ht="27.75" customHeight="1" x14ac:dyDescent="0.2">
      <c r="A15605" s="10"/>
    </row>
    <row r="15606" spans="1:1" ht="27.75" customHeight="1" x14ac:dyDescent="0.2">
      <c r="A15606" s="10"/>
    </row>
    <row r="15607" spans="1:1" ht="27.75" customHeight="1" x14ac:dyDescent="0.2">
      <c r="A15607" s="10"/>
    </row>
    <row r="15608" spans="1:1" ht="27.75" customHeight="1" x14ac:dyDescent="0.2">
      <c r="A15608" s="10"/>
    </row>
    <row r="15609" spans="1:1" ht="27.75" customHeight="1" x14ac:dyDescent="0.2">
      <c r="A15609" s="10"/>
    </row>
    <row r="15610" spans="1:1" ht="27.75" customHeight="1" x14ac:dyDescent="0.2">
      <c r="A15610" s="10"/>
    </row>
    <row r="15611" spans="1:1" ht="27.75" customHeight="1" x14ac:dyDescent="0.2">
      <c r="A15611" s="10"/>
    </row>
    <row r="15612" spans="1:1" ht="27.75" customHeight="1" x14ac:dyDescent="0.2">
      <c r="A15612" s="10"/>
    </row>
    <row r="15613" spans="1:1" ht="27.75" customHeight="1" x14ac:dyDescent="0.2">
      <c r="A15613" s="10"/>
    </row>
    <row r="15614" spans="1:1" ht="27.75" customHeight="1" x14ac:dyDescent="0.2">
      <c r="A15614" s="10"/>
    </row>
    <row r="15615" spans="1:1" ht="27.75" customHeight="1" x14ac:dyDescent="0.2">
      <c r="A15615" s="10"/>
    </row>
    <row r="15616" spans="1:1" ht="27.75" customHeight="1" x14ac:dyDescent="0.2">
      <c r="A15616" s="10"/>
    </row>
    <row r="15617" spans="1:1" ht="27.75" customHeight="1" x14ac:dyDescent="0.2">
      <c r="A15617" s="10"/>
    </row>
    <row r="15618" spans="1:1" ht="27.75" customHeight="1" x14ac:dyDescent="0.2">
      <c r="A15618" s="10"/>
    </row>
    <row r="15619" spans="1:1" ht="27.75" customHeight="1" x14ac:dyDescent="0.2">
      <c r="A15619" s="10"/>
    </row>
    <row r="15620" spans="1:1" ht="27.75" customHeight="1" x14ac:dyDescent="0.2">
      <c r="A15620" s="10"/>
    </row>
    <row r="15621" spans="1:1" ht="27.75" customHeight="1" x14ac:dyDescent="0.2">
      <c r="A15621" s="10"/>
    </row>
    <row r="15622" spans="1:1" ht="27.75" customHeight="1" x14ac:dyDescent="0.2">
      <c r="A15622" s="10"/>
    </row>
    <row r="15623" spans="1:1" ht="27.75" customHeight="1" x14ac:dyDescent="0.2">
      <c r="A15623" s="10"/>
    </row>
    <row r="15624" spans="1:1" ht="27.75" customHeight="1" x14ac:dyDescent="0.2">
      <c r="A15624" s="10"/>
    </row>
    <row r="15625" spans="1:1" ht="27.75" customHeight="1" x14ac:dyDescent="0.2">
      <c r="A15625" s="10"/>
    </row>
    <row r="15626" spans="1:1" ht="27.75" customHeight="1" x14ac:dyDescent="0.2">
      <c r="A15626" s="10"/>
    </row>
    <row r="15627" spans="1:1" ht="27.75" customHeight="1" x14ac:dyDescent="0.2">
      <c r="A15627" s="10"/>
    </row>
    <row r="15628" spans="1:1" ht="27.75" customHeight="1" x14ac:dyDescent="0.2">
      <c r="A15628" s="10"/>
    </row>
    <row r="15629" spans="1:1" ht="27.75" customHeight="1" x14ac:dyDescent="0.2">
      <c r="A15629" s="10"/>
    </row>
    <row r="15630" spans="1:1" ht="27.75" customHeight="1" x14ac:dyDescent="0.2">
      <c r="A15630" s="10"/>
    </row>
    <row r="15631" spans="1:1" ht="27.75" customHeight="1" x14ac:dyDescent="0.2">
      <c r="A15631" s="10"/>
    </row>
    <row r="15632" spans="1:1" ht="27.75" customHeight="1" x14ac:dyDescent="0.2">
      <c r="A15632" s="10"/>
    </row>
    <row r="15633" spans="1:1" ht="27.75" customHeight="1" x14ac:dyDescent="0.2">
      <c r="A15633" s="10"/>
    </row>
    <row r="15634" spans="1:1" ht="27.75" customHeight="1" x14ac:dyDescent="0.2">
      <c r="A15634" s="10"/>
    </row>
    <row r="15635" spans="1:1" ht="27.75" customHeight="1" x14ac:dyDescent="0.2">
      <c r="A15635" s="10"/>
    </row>
    <row r="15636" spans="1:1" ht="27.75" customHeight="1" x14ac:dyDescent="0.2">
      <c r="A15636" s="10"/>
    </row>
    <row r="15637" spans="1:1" ht="27.75" customHeight="1" x14ac:dyDescent="0.2">
      <c r="A15637" s="10"/>
    </row>
    <row r="15638" spans="1:1" ht="27.75" customHeight="1" x14ac:dyDescent="0.2">
      <c r="A15638" s="10"/>
    </row>
    <row r="15639" spans="1:1" ht="27.75" customHeight="1" x14ac:dyDescent="0.2">
      <c r="A15639" s="10"/>
    </row>
    <row r="15640" spans="1:1" ht="27.75" customHeight="1" x14ac:dyDescent="0.2">
      <c r="A15640" s="10"/>
    </row>
    <row r="15641" spans="1:1" ht="27.75" customHeight="1" x14ac:dyDescent="0.2">
      <c r="A15641" s="10"/>
    </row>
    <row r="15642" spans="1:1" ht="27.75" customHeight="1" x14ac:dyDescent="0.2">
      <c r="A15642" s="10"/>
    </row>
    <row r="15643" spans="1:1" ht="27.75" customHeight="1" x14ac:dyDescent="0.2">
      <c r="A15643" s="10"/>
    </row>
    <row r="15644" spans="1:1" ht="27.75" customHeight="1" x14ac:dyDescent="0.2">
      <c r="A15644" s="10"/>
    </row>
    <row r="15645" spans="1:1" ht="27.75" customHeight="1" x14ac:dyDescent="0.2">
      <c r="A15645" s="10"/>
    </row>
    <row r="15646" spans="1:1" ht="27.75" customHeight="1" x14ac:dyDescent="0.2">
      <c r="A15646" s="10"/>
    </row>
    <row r="15647" spans="1:1" ht="27.75" customHeight="1" x14ac:dyDescent="0.2">
      <c r="A15647" s="10"/>
    </row>
    <row r="15648" spans="1:1" ht="27.75" customHeight="1" x14ac:dyDescent="0.2">
      <c r="A15648" s="10"/>
    </row>
    <row r="15649" spans="1:1" ht="27.75" customHeight="1" x14ac:dyDescent="0.2">
      <c r="A15649" s="10"/>
    </row>
    <row r="15650" spans="1:1" ht="27.75" customHeight="1" x14ac:dyDescent="0.2">
      <c r="A15650" s="10"/>
    </row>
    <row r="15651" spans="1:1" ht="27.75" customHeight="1" x14ac:dyDescent="0.2">
      <c r="A15651" s="10"/>
    </row>
    <row r="15652" spans="1:1" ht="27.75" customHeight="1" x14ac:dyDescent="0.2">
      <c r="A15652" s="10"/>
    </row>
    <row r="15653" spans="1:1" ht="27.75" customHeight="1" x14ac:dyDescent="0.2">
      <c r="A15653" s="10"/>
    </row>
    <row r="15654" spans="1:1" ht="27.75" customHeight="1" x14ac:dyDescent="0.2">
      <c r="A15654" s="10"/>
    </row>
    <row r="15655" spans="1:1" ht="27.75" customHeight="1" x14ac:dyDescent="0.2">
      <c r="A15655" s="10"/>
    </row>
    <row r="15656" spans="1:1" ht="27.75" customHeight="1" x14ac:dyDescent="0.2">
      <c r="A15656" s="10"/>
    </row>
    <row r="15657" spans="1:1" ht="27.75" customHeight="1" x14ac:dyDescent="0.2">
      <c r="A15657" s="10"/>
    </row>
    <row r="15658" spans="1:1" ht="27.75" customHeight="1" x14ac:dyDescent="0.2">
      <c r="A15658" s="10"/>
    </row>
    <row r="15659" spans="1:1" ht="27.75" customHeight="1" x14ac:dyDescent="0.2">
      <c r="A15659" s="10"/>
    </row>
    <row r="15660" spans="1:1" ht="27.75" customHeight="1" x14ac:dyDescent="0.2">
      <c r="A15660" s="10"/>
    </row>
    <row r="15661" spans="1:1" ht="27.75" customHeight="1" x14ac:dyDescent="0.2">
      <c r="A15661" s="10"/>
    </row>
    <row r="15662" spans="1:1" ht="27.75" customHeight="1" x14ac:dyDescent="0.2">
      <c r="A15662" s="10"/>
    </row>
    <row r="15663" spans="1:1" ht="27.75" customHeight="1" x14ac:dyDescent="0.2">
      <c r="A15663" s="10"/>
    </row>
    <row r="15664" spans="1:1" ht="27.75" customHeight="1" x14ac:dyDescent="0.2">
      <c r="A15664" s="10"/>
    </row>
    <row r="15665" spans="1:1" ht="27.75" customHeight="1" x14ac:dyDescent="0.2">
      <c r="A15665" s="10"/>
    </row>
    <row r="15666" spans="1:1" ht="27.75" customHeight="1" x14ac:dyDescent="0.2">
      <c r="A15666" s="10"/>
    </row>
    <row r="15667" spans="1:1" ht="27.75" customHeight="1" x14ac:dyDescent="0.2">
      <c r="A15667" s="10"/>
    </row>
    <row r="15668" spans="1:1" ht="27.75" customHeight="1" x14ac:dyDescent="0.2">
      <c r="A15668" s="10"/>
    </row>
    <row r="15669" spans="1:1" ht="27.75" customHeight="1" x14ac:dyDescent="0.2">
      <c r="A15669" s="10"/>
    </row>
    <row r="15670" spans="1:1" ht="27.75" customHeight="1" x14ac:dyDescent="0.2">
      <c r="A15670" s="10"/>
    </row>
    <row r="15671" spans="1:1" ht="27.75" customHeight="1" x14ac:dyDescent="0.2">
      <c r="A15671" s="10"/>
    </row>
    <row r="15672" spans="1:1" ht="27.75" customHeight="1" x14ac:dyDescent="0.2">
      <c r="A15672" s="10"/>
    </row>
    <row r="15673" spans="1:1" ht="27.75" customHeight="1" x14ac:dyDescent="0.2">
      <c r="A15673" s="10"/>
    </row>
    <row r="15674" spans="1:1" ht="27.75" customHeight="1" x14ac:dyDescent="0.2">
      <c r="A15674" s="10"/>
    </row>
    <row r="15675" spans="1:1" ht="27.75" customHeight="1" x14ac:dyDescent="0.2">
      <c r="A15675" s="10"/>
    </row>
    <row r="15676" spans="1:1" ht="27.75" customHeight="1" x14ac:dyDescent="0.2">
      <c r="A15676" s="10"/>
    </row>
    <row r="15677" spans="1:1" ht="27.75" customHeight="1" x14ac:dyDescent="0.2">
      <c r="A15677" s="10"/>
    </row>
    <row r="15678" spans="1:1" ht="27.75" customHeight="1" x14ac:dyDescent="0.2">
      <c r="A15678" s="10"/>
    </row>
    <row r="15679" spans="1:1" ht="27.75" customHeight="1" x14ac:dyDescent="0.2">
      <c r="A15679" s="10"/>
    </row>
    <row r="15680" spans="1:1" ht="27.75" customHeight="1" x14ac:dyDescent="0.2">
      <c r="A15680" s="10"/>
    </row>
    <row r="15681" spans="1:1" ht="27.75" customHeight="1" x14ac:dyDescent="0.2">
      <c r="A15681" s="10"/>
    </row>
    <row r="15682" spans="1:1" ht="27.75" customHeight="1" x14ac:dyDescent="0.2">
      <c r="A15682" s="10"/>
    </row>
    <row r="15683" spans="1:1" ht="27.75" customHeight="1" x14ac:dyDescent="0.2">
      <c r="A15683" s="10"/>
    </row>
    <row r="15684" spans="1:1" ht="27.75" customHeight="1" x14ac:dyDescent="0.2">
      <c r="A15684" s="10"/>
    </row>
    <row r="15685" spans="1:1" ht="27.75" customHeight="1" x14ac:dyDescent="0.2">
      <c r="A15685" s="10"/>
    </row>
    <row r="15686" spans="1:1" ht="27.75" customHeight="1" x14ac:dyDescent="0.2">
      <c r="A15686" s="10"/>
    </row>
    <row r="15687" spans="1:1" ht="27.75" customHeight="1" x14ac:dyDescent="0.2">
      <c r="A15687" s="10"/>
    </row>
    <row r="15688" spans="1:1" ht="27.75" customHeight="1" x14ac:dyDescent="0.2">
      <c r="A15688" s="10"/>
    </row>
    <row r="15689" spans="1:1" ht="27.75" customHeight="1" x14ac:dyDescent="0.2">
      <c r="A15689" s="10"/>
    </row>
    <row r="15690" spans="1:1" ht="27.75" customHeight="1" x14ac:dyDescent="0.2">
      <c r="A15690" s="10"/>
    </row>
    <row r="15691" spans="1:1" ht="27.75" customHeight="1" x14ac:dyDescent="0.2">
      <c r="A15691" s="10"/>
    </row>
    <row r="15692" spans="1:1" ht="27.75" customHeight="1" x14ac:dyDescent="0.2">
      <c r="A15692" s="10"/>
    </row>
    <row r="15693" spans="1:1" ht="27.75" customHeight="1" x14ac:dyDescent="0.2">
      <c r="A15693" s="10"/>
    </row>
    <row r="15694" spans="1:1" ht="27.75" customHeight="1" x14ac:dyDescent="0.2">
      <c r="A15694" s="10"/>
    </row>
    <row r="15695" spans="1:1" ht="27.75" customHeight="1" x14ac:dyDescent="0.2">
      <c r="A15695" s="10"/>
    </row>
    <row r="15696" spans="1:1" ht="27.75" customHeight="1" x14ac:dyDescent="0.2">
      <c r="A15696" s="10"/>
    </row>
    <row r="15697" spans="1:1" ht="27.75" customHeight="1" x14ac:dyDescent="0.2">
      <c r="A15697" s="10"/>
    </row>
    <row r="15698" spans="1:1" ht="27.75" customHeight="1" x14ac:dyDescent="0.2">
      <c r="A15698" s="10"/>
    </row>
    <row r="15699" spans="1:1" ht="27.75" customHeight="1" x14ac:dyDescent="0.2">
      <c r="A15699" s="10"/>
    </row>
    <row r="15700" spans="1:1" ht="27.75" customHeight="1" x14ac:dyDescent="0.2">
      <c r="A15700" s="10"/>
    </row>
    <row r="15701" spans="1:1" ht="27.75" customHeight="1" x14ac:dyDescent="0.2">
      <c r="A15701" s="10"/>
    </row>
    <row r="15702" spans="1:1" ht="27.75" customHeight="1" x14ac:dyDescent="0.2">
      <c r="A15702" s="10"/>
    </row>
    <row r="15703" spans="1:1" ht="27.75" customHeight="1" x14ac:dyDescent="0.2">
      <c r="A15703" s="10"/>
    </row>
    <row r="15704" spans="1:1" ht="27.75" customHeight="1" x14ac:dyDescent="0.2">
      <c r="A15704" s="10"/>
    </row>
    <row r="15705" spans="1:1" ht="27.75" customHeight="1" x14ac:dyDescent="0.2">
      <c r="A15705" s="10"/>
    </row>
    <row r="15706" spans="1:1" ht="27.75" customHeight="1" x14ac:dyDescent="0.2">
      <c r="A15706" s="10"/>
    </row>
    <row r="15707" spans="1:1" ht="27.75" customHeight="1" x14ac:dyDescent="0.2">
      <c r="A15707" s="10"/>
    </row>
    <row r="15708" spans="1:1" ht="27.75" customHeight="1" x14ac:dyDescent="0.2">
      <c r="A15708" s="10"/>
    </row>
    <row r="15709" spans="1:1" ht="27.75" customHeight="1" x14ac:dyDescent="0.2">
      <c r="A15709" s="10"/>
    </row>
    <row r="15710" spans="1:1" ht="27.75" customHeight="1" x14ac:dyDescent="0.2">
      <c r="A15710" s="10"/>
    </row>
    <row r="15711" spans="1:1" ht="27.75" customHeight="1" x14ac:dyDescent="0.2">
      <c r="A15711" s="10"/>
    </row>
    <row r="15712" spans="1:1" ht="27.75" customHeight="1" x14ac:dyDescent="0.2">
      <c r="A15712" s="10"/>
    </row>
    <row r="15713" spans="1:1" ht="27.75" customHeight="1" x14ac:dyDescent="0.2">
      <c r="A15713" s="10"/>
    </row>
    <row r="15714" spans="1:1" ht="27.75" customHeight="1" x14ac:dyDescent="0.2">
      <c r="A15714" s="10"/>
    </row>
    <row r="15715" spans="1:1" ht="27.75" customHeight="1" x14ac:dyDescent="0.2">
      <c r="A15715" s="10"/>
    </row>
    <row r="15716" spans="1:1" ht="27.75" customHeight="1" x14ac:dyDescent="0.2">
      <c r="A15716" s="10"/>
    </row>
    <row r="15717" spans="1:1" ht="27.75" customHeight="1" x14ac:dyDescent="0.2">
      <c r="A15717" s="10"/>
    </row>
    <row r="15718" spans="1:1" ht="27.75" customHeight="1" x14ac:dyDescent="0.2">
      <c r="A15718" s="10"/>
    </row>
    <row r="15719" spans="1:1" ht="27.75" customHeight="1" x14ac:dyDescent="0.2">
      <c r="A15719" s="10"/>
    </row>
    <row r="15720" spans="1:1" ht="27.75" customHeight="1" x14ac:dyDescent="0.2">
      <c r="A15720" s="10"/>
    </row>
    <row r="15721" spans="1:1" ht="27.75" customHeight="1" x14ac:dyDescent="0.2">
      <c r="A15721" s="10"/>
    </row>
    <row r="15722" spans="1:1" ht="27.75" customHeight="1" x14ac:dyDescent="0.2">
      <c r="A15722" s="10"/>
    </row>
    <row r="15723" spans="1:1" ht="27.75" customHeight="1" x14ac:dyDescent="0.2">
      <c r="A15723" s="10"/>
    </row>
    <row r="15724" spans="1:1" ht="27.75" customHeight="1" x14ac:dyDescent="0.2">
      <c r="A15724" s="10"/>
    </row>
    <row r="15725" spans="1:1" ht="27.75" customHeight="1" x14ac:dyDescent="0.2">
      <c r="A15725" s="10"/>
    </row>
    <row r="15726" spans="1:1" ht="27.75" customHeight="1" x14ac:dyDescent="0.2">
      <c r="A15726" s="10"/>
    </row>
    <row r="15727" spans="1:1" ht="27.75" customHeight="1" x14ac:dyDescent="0.2">
      <c r="A15727" s="10"/>
    </row>
    <row r="15728" spans="1:1" ht="27.75" customHeight="1" x14ac:dyDescent="0.2">
      <c r="A15728" s="10"/>
    </row>
    <row r="15729" spans="1:1" ht="27.75" customHeight="1" x14ac:dyDescent="0.2">
      <c r="A15729" s="10"/>
    </row>
    <row r="15730" spans="1:1" ht="27.75" customHeight="1" x14ac:dyDescent="0.2">
      <c r="A15730" s="10"/>
    </row>
    <row r="15731" spans="1:1" ht="27.75" customHeight="1" x14ac:dyDescent="0.2">
      <c r="A15731" s="10"/>
    </row>
    <row r="15732" spans="1:1" ht="27.75" customHeight="1" x14ac:dyDescent="0.2">
      <c r="A15732" s="10"/>
    </row>
    <row r="15733" spans="1:1" ht="27.75" customHeight="1" x14ac:dyDescent="0.2">
      <c r="A15733" s="10"/>
    </row>
    <row r="15734" spans="1:1" ht="27.75" customHeight="1" x14ac:dyDescent="0.2">
      <c r="A15734" s="10"/>
    </row>
    <row r="15735" spans="1:1" ht="27.75" customHeight="1" x14ac:dyDescent="0.2">
      <c r="A15735" s="10"/>
    </row>
    <row r="15736" spans="1:1" ht="27.75" customHeight="1" x14ac:dyDescent="0.2">
      <c r="A15736" s="10"/>
    </row>
    <row r="15737" spans="1:1" ht="27.75" customHeight="1" x14ac:dyDescent="0.2">
      <c r="A15737" s="10"/>
    </row>
    <row r="15738" spans="1:1" ht="27.75" customHeight="1" x14ac:dyDescent="0.2">
      <c r="A15738" s="10"/>
    </row>
    <row r="15739" spans="1:1" ht="27.75" customHeight="1" x14ac:dyDescent="0.2">
      <c r="A15739" s="10"/>
    </row>
    <row r="15740" spans="1:1" ht="27.75" customHeight="1" x14ac:dyDescent="0.2">
      <c r="A15740" s="10"/>
    </row>
    <row r="15741" spans="1:1" ht="27.75" customHeight="1" x14ac:dyDescent="0.2">
      <c r="A15741" s="10"/>
    </row>
    <row r="15742" spans="1:1" ht="27.75" customHeight="1" x14ac:dyDescent="0.2">
      <c r="A15742" s="10"/>
    </row>
    <row r="15743" spans="1:1" ht="27.75" customHeight="1" x14ac:dyDescent="0.2">
      <c r="A15743" s="10"/>
    </row>
    <row r="15744" spans="1:1" ht="27.75" customHeight="1" x14ac:dyDescent="0.2">
      <c r="A15744" s="10"/>
    </row>
    <row r="15745" spans="1:1" ht="27.75" customHeight="1" x14ac:dyDescent="0.2">
      <c r="A15745" s="10"/>
    </row>
    <row r="15746" spans="1:1" ht="27.75" customHeight="1" x14ac:dyDescent="0.2">
      <c r="A15746" s="10"/>
    </row>
    <row r="15747" spans="1:1" ht="27.75" customHeight="1" x14ac:dyDescent="0.2">
      <c r="A15747" s="10"/>
    </row>
    <row r="15748" spans="1:1" ht="27.75" customHeight="1" x14ac:dyDescent="0.2">
      <c r="A15748" s="10"/>
    </row>
    <row r="15749" spans="1:1" ht="27.75" customHeight="1" x14ac:dyDescent="0.2">
      <c r="A15749" s="10"/>
    </row>
    <row r="15750" spans="1:1" ht="27.75" customHeight="1" x14ac:dyDescent="0.2">
      <c r="A15750" s="10"/>
    </row>
    <row r="15751" spans="1:1" ht="27.75" customHeight="1" x14ac:dyDescent="0.2">
      <c r="A15751" s="10"/>
    </row>
    <row r="15752" spans="1:1" ht="27.75" customHeight="1" x14ac:dyDescent="0.2">
      <c r="A15752" s="10"/>
    </row>
    <row r="15753" spans="1:1" ht="27.75" customHeight="1" x14ac:dyDescent="0.2">
      <c r="A15753" s="10"/>
    </row>
    <row r="15754" spans="1:1" ht="27.75" customHeight="1" x14ac:dyDescent="0.2">
      <c r="A15754" s="10"/>
    </row>
    <row r="15755" spans="1:1" ht="27.75" customHeight="1" x14ac:dyDescent="0.2">
      <c r="A15755" s="10"/>
    </row>
    <row r="15756" spans="1:1" ht="27.75" customHeight="1" x14ac:dyDescent="0.2">
      <c r="A15756" s="10"/>
    </row>
    <row r="15757" spans="1:1" ht="27.75" customHeight="1" x14ac:dyDescent="0.2">
      <c r="A15757" s="10"/>
    </row>
    <row r="15758" spans="1:1" ht="27.75" customHeight="1" x14ac:dyDescent="0.2">
      <c r="A15758" s="10"/>
    </row>
    <row r="15759" spans="1:1" ht="27.75" customHeight="1" x14ac:dyDescent="0.2">
      <c r="A15759" s="10"/>
    </row>
    <row r="15760" spans="1:1" ht="27.75" customHeight="1" x14ac:dyDescent="0.2">
      <c r="A15760" s="10"/>
    </row>
    <row r="15761" spans="1:1" ht="27.75" customHeight="1" x14ac:dyDescent="0.2">
      <c r="A15761" s="10"/>
    </row>
    <row r="15762" spans="1:1" ht="27.75" customHeight="1" x14ac:dyDescent="0.2">
      <c r="A15762" s="10"/>
    </row>
    <row r="15763" spans="1:1" ht="27.75" customHeight="1" x14ac:dyDescent="0.2">
      <c r="A15763" s="10"/>
    </row>
    <row r="15764" spans="1:1" ht="27.75" customHeight="1" x14ac:dyDescent="0.2">
      <c r="A15764" s="10"/>
    </row>
    <row r="15765" spans="1:1" ht="27.75" customHeight="1" x14ac:dyDescent="0.2">
      <c r="A15765" s="10"/>
    </row>
    <row r="15766" spans="1:1" ht="27.75" customHeight="1" x14ac:dyDescent="0.2">
      <c r="A15766" s="10"/>
    </row>
    <row r="15767" spans="1:1" ht="27.75" customHeight="1" x14ac:dyDescent="0.2">
      <c r="A15767" s="10"/>
    </row>
    <row r="15768" spans="1:1" ht="27.75" customHeight="1" x14ac:dyDescent="0.2">
      <c r="A15768" s="10"/>
    </row>
    <row r="15769" spans="1:1" ht="27.75" customHeight="1" x14ac:dyDescent="0.2">
      <c r="A15769" s="10"/>
    </row>
    <row r="15770" spans="1:1" ht="27.75" customHeight="1" x14ac:dyDescent="0.2">
      <c r="A15770" s="10"/>
    </row>
    <row r="15771" spans="1:1" ht="27.75" customHeight="1" x14ac:dyDescent="0.2">
      <c r="A15771" s="10"/>
    </row>
    <row r="15772" spans="1:1" ht="27.75" customHeight="1" x14ac:dyDescent="0.2">
      <c r="A15772" s="10"/>
    </row>
    <row r="15773" spans="1:1" ht="27.75" customHeight="1" x14ac:dyDescent="0.2">
      <c r="A15773" s="10"/>
    </row>
    <row r="15774" spans="1:1" ht="27.75" customHeight="1" x14ac:dyDescent="0.2">
      <c r="A15774" s="10"/>
    </row>
    <row r="15775" spans="1:1" ht="27.75" customHeight="1" x14ac:dyDescent="0.2">
      <c r="A15775" s="10"/>
    </row>
    <row r="15776" spans="1:1" ht="27.75" customHeight="1" x14ac:dyDescent="0.2">
      <c r="A15776" s="10"/>
    </row>
    <row r="15777" spans="1:1" ht="27.75" customHeight="1" x14ac:dyDescent="0.2">
      <c r="A15777" s="10"/>
    </row>
    <row r="15778" spans="1:1" ht="27.75" customHeight="1" x14ac:dyDescent="0.2">
      <c r="A15778" s="10"/>
    </row>
    <row r="15779" spans="1:1" ht="27.75" customHeight="1" x14ac:dyDescent="0.2">
      <c r="A15779" s="10"/>
    </row>
    <row r="15780" spans="1:1" ht="27.75" customHeight="1" x14ac:dyDescent="0.2">
      <c r="A15780" s="10"/>
    </row>
    <row r="15781" spans="1:1" ht="27.75" customHeight="1" x14ac:dyDescent="0.2">
      <c r="A15781" s="10"/>
    </row>
    <row r="15782" spans="1:1" ht="27.75" customHeight="1" x14ac:dyDescent="0.2">
      <c r="A15782" s="10"/>
    </row>
    <row r="15783" spans="1:1" ht="27.75" customHeight="1" x14ac:dyDescent="0.2">
      <c r="A15783" s="10"/>
    </row>
    <row r="15784" spans="1:1" ht="27.75" customHeight="1" x14ac:dyDescent="0.2">
      <c r="A15784" s="10"/>
    </row>
    <row r="15785" spans="1:1" ht="27.75" customHeight="1" x14ac:dyDescent="0.2">
      <c r="A15785" s="10"/>
    </row>
    <row r="15786" spans="1:1" ht="27.75" customHeight="1" x14ac:dyDescent="0.2">
      <c r="A15786" s="10"/>
    </row>
    <row r="15787" spans="1:1" ht="27.75" customHeight="1" x14ac:dyDescent="0.2">
      <c r="A15787" s="10"/>
    </row>
    <row r="15788" spans="1:1" ht="27.75" customHeight="1" x14ac:dyDescent="0.2">
      <c r="A15788" s="10"/>
    </row>
    <row r="15789" spans="1:1" ht="27.75" customHeight="1" x14ac:dyDescent="0.2">
      <c r="A15789" s="10"/>
    </row>
    <row r="15790" spans="1:1" ht="27.75" customHeight="1" x14ac:dyDescent="0.2">
      <c r="A15790" s="10"/>
    </row>
    <row r="15791" spans="1:1" ht="27.75" customHeight="1" x14ac:dyDescent="0.2">
      <c r="A15791" s="10"/>
    </row>
    <row r="15792" spans="1:1" ht="27.75" customHeight="1" x14ac:dyDescent="0.2">
      <c r="A15792" s="10"/>
    </row>
    <row r="15793" spans="1:1" ht="27.75" customHeight="1" x14ac:dyDescent="0.2">
      <c r="A15793" s="10"/>
    </row>
    <row r="15794" spans="1:1" ht="27.75" customHeight="1" x14ac:dyDescent="0.2">
      <c r="A15794" s="10"/>
    </row>
    <row r="15795" spans="1:1" ht="27.75" customHeight="1" x14ac:dyDescent="0.2">
      <c r="A15795" s="10"/>
    </row>
    <row r="15796" spans="1:1" ht="27.75" customHeight="1" x14ac:dyDescent="0.2">
      <c r="A15796" s="10"/>
    </row>
    <row r="15797" spans="1:1" ht="27.75" customHeight="1" x14ac:dyDescent="0.2">
      <c r="A15797" s="10"/>
    </row>
    <row r="15798" spans="1:1" ht="27.75" customHeight="1" x14ac:dyDescent="0.2">
      <c r="A15798" s="10"/>
    </row>
    <row r="15799" spans="1:1" ht="27.75" customHeight="1" x14ac:dyDescent="0.2">
      <c r="A15799" s="10"/>
    </row>
    <row r="15800" spans="1:1" ht="27.75" customHeight="1" x14ac:dyDescent="0.2">
      <c r="A15800" s="10"/>
    </row>
    <row r="15801" spans="1:1" ht="27.75" customHeight="1" x14ac:dyDescent="0.2">
      <c r="A15801" s="10"/>
    </row>
    <row r="15802" spans="1:1" ht="27.75" customHeight="1" x14ac:dyDescent="0.2">
      <c r="A15802" s="10"/>
    </row>
    <row r="15803" spans="1:1" ht="27.75" customHeight="1" x14ac:dyDescent="0.2">
      <c r="A15803" s="10"/>
    </row>
    <row r="15804" spans="1:1" ht="27.75" customHeight="1" x14ac:dyDescent="0.2">
      <c r="A15804" s="10"/>
    </row>
    <row r="15805" spans="1:1" ht="27.75" customHeight="1" x14ac:dyDescent="0.2">
      <c r="A15805" s="10"/>
    </row>
    <row r="15806" spans="1:1" ht="27.75" customHeight="1" x14ac:dyDescent="0.2">
      <c r="A15806" s="10"/>
    </row>
    <row r="15807" spans="1:1" ht="27.75" customHeight="1" x14ac:dyDescent="0.2">
      <c r="A15807" s="10"/>
    </row>
    <row r="15808" spans="1:1" ht="27.75" customHeight="1" x14ac:dyDescent="0.2">
      <c r="A15808" s="10"/>
    </row>
    <row r="15809" spans="1:1" ht="27.75" customHeight="1" x14ac:dyDescent="0.2">
      <c r="A15809" s="10"/>
    </row>
    <row r="15810" spans="1:1" ht="27.75" customHeight="1" x14ac:dyDescent="0.2">
      <c r="A15810" s="10"/>
    </row>
    <row r="15811" spans="1:1" ht="27.75" customHeight="1" x14ac:dyDescent="0.2">
      <c r="A15811" s="10"/>
    </row>
    <row r="15812" spans="1:1" ht="27.75" customHeight="1" x14ac:dyDescent="0.2">
      <c r="A15812" s="10"/>
    </row>
    <row r="15813" spans="1:1" ht="27.75" customHeight="1" x14ac:dyDescent="0.2">
      <c r="A15813" s="10"/>
    </row>
    <row r="15814" spans="1:1" ht="27.75" customHeight="1" x14ac:dyDescent="0.2">
      <c r="A15814" s="10"/>
    </row>
    <row r="15815" spans="1:1" ht="27.75" customHeight="1" x14ac:dyDescent="0.2">
      <c r="A15815" s="10"/>
    </row>
    <row r="15816" spans="1:1" ht="27.75" customHeight="1" x14ac:dyDescent="0.2">
      <c r="A15816" s="10"/>
    </row>
    <row r="15817" spans="1:1" ht="27.75" customHeight="1" x14ac:dyDescent="0.2">
      <c r="A15817" s="10"/>
    </row>
    <row r="15818" spans="1:1" ht="27.75" customHeight="1" x14ac:dyDescent="0.2">
      <c r="A15818" s="10"/>
    </row>
    <row r="15819" spans="1:1" ht="27.75" customHeight="1" x14ac:dyDescent="0.2">
      <c r="A15819" s="10"/>
    </row>
    <row r="15820" spans="1:1" ht="27.75" customHeight="1" x14ac:dyDescent="0.2">
      <c r="A15820" s="10"/>
    </row>
    <row r="15821" spans="1:1" ht="27.75" customHeight="1" x14ac:dyDescent="0.2">
      <c r="A15821" s="10"/>
    </row>
    <row r="15822" spans="1:1" ht="27.75" customHeight="1" x14ac:dyDescent="0.2">
      <c r="A15822" s="10"/>
    </row>
    <row r="15823" spans="1:1" ht="27.75" customHeight="1" x14ac:dyDescent="0.2">
      <c r="A15823" s="10"/>
    </row>
    <row r="15824" spans="1:1" ht="27.75" customHeight="1" x14ac:dyDescent="0.2">
      <c r="A15824" s="10"/>
    </row>
    <row r="15825" spans="1:1" ht="27.75" customHeight="1" x14ac:dyDescent="0.2">
      <c r="A15825" s="10"/>
    </row>
    <row r="15826" spans="1:1" ht="27.75" customHeight="1" x14ac:dyDescent="0.2">
      <c r="A15826" s="10"/>
    </row>
    <row r="15827" spans="1:1" ht="27.75" customHeight="1" x14ac:dyDescent="0.2">
      <c r="A15827" s="10"/>
    </row>
    <row r="15828" spans="1:1" ht="27.75" customHeight="1" x14ac:dyDescent="0.2">
      <c r="A15828" s="10"/>
    </row>
    <row r="15829" spans="1:1" ht="27.75" customHeight="1" x14ac:dyDescent="0.2">
      <c r="A15829" s="10"/>
    </row>
    <row r="15830" spans="1:1" ht="27.75" customHeight="1" x14ac:dyDescent="0.2">
      <c r="A15830" s="10"/>
    </row>
    <row r="15831" spans="1:1" ht="27.75" customHeight="1" x14ac:dyDescent="0.2">
      <c r="A15831" s="10"/>
    </row>
    <row r="15832" spans="1:1" ht="27.75" customHeight="1" x14ac:dyDescent="0.2">
      <c r="A15832" s="10"/>
    </row>
    <row r="15833" spans="1:1" ht="27.75" customHeight="1" x14ac:dyDescent="0.2">
      <c r="A15833" s="10"/>
    </row>
    <row r="15834" spans="1:1" ht="27.75" customHeight="1" x14ac:dyDescent="0.2">
      <c r="A15834" s="10"/>
    </row>
    <row r="15835" spans="1:1" ht="27.75" customHeight="1" x14ac:dyDescent="0.2">
      <c r="A15835" s="10"/>
    </row>
    <row r="15836" spans="1:1" ht="27.75" customHeight="1" x14ac:dyDescent="0.2">
      <c r="A15836" s="10"/>
    </row>
    <row r="15837" spans="1:1" ht="27.75" customHeight="1" x14ac:dyDescent="0.2">
      <c r="A15837" s="10"/>
    </row>
    <row r="15838" spans="1:1" ht="27.75" customHeight="1" x14ac:dyDescent="0.2">
      <c r="A15838" s="10"/>
    </row>
    <row r="15839" spans="1:1" ht="27.75" customHeight="1" x14ac:dyDescent="0.2">
      <c r="A15839" s="10"/>
    </row>
    <row r="15840" spans="1:1" ht="27.75" customHeight="1" x14ac:dyDescent="0.2">
      <c r="A15840" s="10"/>
    </row>
    <row r="15841" spans="1:1" ht="27.75" customHeight="1" x14ac:dyDescent="0.2">
      <c r="A15841" s="10"/>
    </row>
    <row r="15842" spans="1:1" ht="27.75" customHeight="1" x14ac:dyDescent="0.2">
      <c r="A15842" s="10"/>
    </row>
    <row r="15843" spans="1:1" ht="27.75" customHeight="1" x14ac:dyDescent="0.2">
      <c r="A15843" s="10"/>
    </row>
    <row r="15844" spans="1:1" ht="27.75" customHeight="1" x14ac:dyDescent="0.2">
      <c r="A15844" s="10"/>
    </row>
    <row r="15845" spans="1:1" ht="27.75" customHeight="1" x14ac:dyDescent="0.2">
      <c r="A15845" s="10"/>
    </row>
    <row r="15846" spans="1:1" ht="27.75" customHeight="1" x14ac:dyDescent="0.2">
      <c r="A15846" s="10"/>
    </row>
    <row r="15847" spans="1:1" ht="27.75" customHeight="1" x14ac:dyDescent="0.2">
      <c r="A15847" s="10"/>
    </row>
    <row r="15848" spans="1:1" ht="27.75" customHeight="1" x14ac:dyDescent="0.2">
      <c r="A15848" s="10"/>
    </row>
    <row r="15849" spans="1:1" ht="27.75" customHeight="1" x14ac:dyDescent="0.2">
      <c r="A15849" s="10"/>
    </row>
    <row r="15850" spans="1:1" ht="27.75" customHeight="1" x14ac:dyDescent="0.2">
      <c r="A15850" s="10"/>
    </row>
    <row r="15851" spans="1:1" ht="27.75" customHeight="1" x14ac:dyDescent="0.2">
      <c r="A15851" s="10"/>
    </row>
    <row r="15852" spans="1:1" ht="27.75" customHeight="1" x14ac:dyDescent="0.2">
      <c r="A15852" s="10"/>
    </row>
    <row r="15853" spans="1:1" ht="27.75" customHeight="1" x14ac:dyDescent="0.2">
      <c r="A15853" s="10"/>
    </row>
    <row r="15854" spans="1:1" ht="27.75" customHeight="1" x14ac:dyDescent="0.2">
      <c r="A15854" s="10"/>
    </row>
    <row r="15855" spans="1:1" ht="27.75" customHeight="1" x14ac:dyDescent="0.2">
      <c r="A15855" s="10"/>
    </row>
    <row r="15856" spans="1:1" ht="27.75" customHeight="1" x14ac:dyDescent="0.2">
      <c r="A15856" s="10"/>
    </row>
    <row r="15857" spans="1:1" ht="27.75" customHeight="1" x14ac:dyDescent="0.2">
      <c r="A15857" s="10"/>
    </row>
    <row r="15858" spans="1:1" ht="27.75" customHeight="1" x14ac:dyDescent="0.2">
      <c r="A15858" s="10"/>
    </row>
    <row r="15859" spans="1:1" ht="27.75" customHeight="1" x14ac:dyDescent="0.2">
      <c r="A15859" s="10"/>
    </row>
    <row r="15860" spans="1:1" ht="27.75" customHeight="1" x14ac:dyDescent="0.2">
      <c r="A15860" s="10"/>
    </row>
    <row r="15861" spans="1:1" ht="27.75" customHeight="1" x14ac:dyDescent="0.2">
      <c r="A15861" s="10"/>
    </row>
    <row r="15862" spans="1:1" ht="27.75" customHeight="1" x14ac:dyDescent="0.2">
      <c r="A15862" s="10"/>
    </row>
    <row r="15863" spans="1:1" ht="27.75" customHeight="1" x14ac:dyDescent="0.2">
      <c r="A15863" s="10"/>
    </row>
    <row r="15864" spans="1:1" ht="27.75" customHeight="1" x14ac:dyDescent="0.2">
      <c r="A15864" s="10"/>
    </row>
    <row r="15865" spans="1:1" ht="27.75" customHeight="1" x14ac:dyDescent="0.2">
      <c r="A15865" s="10"/>
    </row>
    <row r="15866" spans="1:1" ht="27.75" customHeight="1" x14ac:dyDescent="0.2">
      <c r="A15866" s="10"/>
    </row>
    <row r="15867" spans="1:1" ht="27.75" customHeight="1" x14ac:dyDescent="0.2">
      <c r="A15867" s="10"/>
    </row>
    <row r="15868" spans="1:1" ht="27.75" customHeight="1" x14ac:dyDescent="0.2">
      <c r="A15868" s="10"/>
    </row>
    <row r="15869" spans="1:1" ht="27.75" customHeight="1" x14ac:dyDescent="0.2">
      <c r="A15869" s="10"/>
    </row>
    <row r="15870" spans="1:1" ht="27.75" customHeight="1" x14ac:dyDescent="0.2">
      <c r="A15870" s="10"/>
    </row>
    <row r="15871" spans="1:1" ht="27.75" customHeight="1" x14ac:dyDescent="0.2">
      <c r="A15871" s="10"/>
    </row>
    <row r="15872" spans="1:1" ht="27.75" customHeight="1" x14ac:dyDescent="0.2">
      <c r="A15872" s="10"/>
    </row>
    <row r="15873" spans="1:1" ht="27.75" customHeight="1" x14ac:dyDescent="0.2">
      <c r="A15873" s="10"/>
    </row>
    <row r="15874" spans="1:1" ht="27.75" customHeight="1" x14ac:dyDescent="0.2">
      <c r="A15874" s="10"/>
    </row>
    <row r="15875" spans="1:1" ht="27.75" customHeight="1" x14ac:dyDescent="0.2">
      <c r="A15875" s="10"/>
    </row>
    <row r="15876" spans="1:1" ht="27.75" customHeight="1" x14ac:dyDescent="0.2">
      <c r="A15876" s="10"/>
    </row>
    <row r="15877" spans="1:1" ht="27.75" customHeight="1" x14ac:dyDescent="0.2">
      <c r="A15877" s="10"/>
    </row>
    <row r="15878" spans="1:1" ht="27.75" customHeight="1" x14ac:dyDescent="0.2">
      <c r="A15878" s="10"/>
    </row>
    <row r="15879" spans="1:1" ht="27.75" customHeight="1" x14ac:dyDescent="0.2">
      <c r="A15879" s="10"/>
    </row>
    <row r="15880" spans="1:1" ht="27.75" customHeight="1" x14ac:dyDescent="0.2">
      <c r="A15880" s="10"/>
    </row>
    <row r="15881" spans="1:1" ht="27.75" customHeight="1" x14ac:dyDescent="0.2">
      <c r="A15881" s="10"/>
    </row>
    <row r="15882" spans="1:1" ht="27.75" customHeight="1" x14ac:dyDescent="0.2">
      <c r="A15882" s="10"/>
    </row>
    <row r="15883" spans="1:1" ht="27.75" customHeight="1" x14ac:dyDescent="0.2">
      <c r="A15883" s="10"/>
    </row>
    <row r="15884" spans="1:1" ht="27.75" customHeight="1" x14ac:dyDescent="0.2">
      <c r="A15884" s="10"/>
    </row>
    <row r="15885" spans="1:1" ht="27.75" customHeight="1" x14ac:dyDescent="0.2">
      <c r="A15885" s="10"/>
    </row>
    <row r="15886" spans="1:1" ht="27.75" customHeight="1" x14ac:dyDescent="0.2">
      <c r="A15886" s="10"/>
    </row>
    <row r="15887" spans="1:1" ht="27.75" customHeight="1" x14ac:dyDescent="0.2">
      <c r="A15887" s="10"/>
    </row>
    <row r="15888" spans="1:1" ht="27.75" customHeight="1" x14ac:dyDescent="0.2">
      <c r="A15888" s="10"/>
    </row>
    <row r="15889" spans="1:1" ht="27.75" customHeight="1" x14ac:dyDescent="0.2">
      <c r="A15889" s="10"/>
    </row>
    <row r="15890" spans="1:1" ht="27.75" customHeight="1" x14ac:dyDescent="0.2">
      <c r="A15890" s="10"/>
    </row>
    <row r="15891" spans="1:1" ht="27.75" customHeight="1" x14ac:dyDescent="0.2">
      <c r="A15891" s="10"/>
    </row>
    <row r="15892" spans="1:1" ht="27.75" customHeight="1" x14ac:dyDescent="0.2">
      <c r="A15892" s="10"/>
    </row>
    <row r="15893" spans="1:1" ht="27.75" customHeight="1" x14ac:dyDescent="0.2">
      <c r="A15893" s="10"/>
    </row>
    <row r="15894" spans="1:1" ht="27.75" customHeight="1" x14ac:dyDescent="0.2">
      <c r="A15894" s="10"/>
    </row>
    <row r="15895" spans="1:1" ht="27.75" customHeight="1" x14ac:dyDescent="0.2">
      <c r="A15895" s="10"/>
    </row>
    <row r="15896" spans="1:1" ht="27.75" customHeight="1" x14ac:dyDescent="0.2">
      <c r="A15896" s="10"/>
    </row>
    <row r="15897" spans="1:1" ht="27.75" customHeight="1" x14ac:dyDescent="0.2">
      <c r="A15897" s="10"/>
    </row>
    <row r="15898" spans="1:1" ht="27.75" customHeight="1" x14ac:dyDescent="0.2">
      <c r="A15898" s="10"/>
    </row>
    <row r="15899" spans="1:1" ht="27.75" customHeight="1" x14ac:dyDescent="0.2">
      <c r="A15899" s="10"/>
    </row>
    <row r="15900" spans="1:1" ht="27.75" customHeight="1" x14ac:dyDescent="0.2">
      <c r="A15900" s="10"/>
    </row>
    <row r="15901" spans="1:1" ht="27.75" customHeight="1" x14ac:dyDescent="0.2">
      <c r="A15901" s="10"/>
    </row>
    <row r="15902" spans="1:1" ht="27.75" customHeight="1" x14ac:dyDescent="0.2">
      <c r="A15902" s="10"/>
    </row>
    <row r="15903" spans="1:1" ht="27.75" customHeight="1" x14ac:dyDescent="0.2">
      <c r="A15903" s="10"/>
    </row>
    <row r="15904" spans="1:1" ht="27.75" customHeight="1" x14ac:dyDescent="0.2">
      <c r="A15904" s="10"/>
    </row>
    <row r="15905" spans="1:1" ht="27.75" customHeight="1" x14ac:dyDescent="0.2">
      <c r="A15905" s="10"/>
    </row>
    <row r="15906" spans="1:1" ht="27.75" customHeight="1" x14ac:dyDescent="0.2">
      <c r="A15906" s="10"/>
    </row>
    <row r="15907" spans="1:1" ht="27.75" customHeight="1" x14ac:dyDescent="0.2">
      <c r="A15907" s="10"/>
    </row>
    <row r="15908" spans="1:1" ht="27.75" customHeight="1" x14ac:dyDescent="0.2">
      <c r="A15908" s="10"/>
    </row>
    <row r="15909" spans="1:1" ht="27.75" customHeight="1" x14ac:dyDescent="0.2">
      <c r="A15909" s="10"/>
    </row>
    <row r="15910" spans="1:1" ht="27.75" customHeight="1" x14ac:dyDescent="0.2">
      <c r="A15910" s="10"/>
    </row>
    <row r="15911" spans="1:1" ht="27.75" customHeight="1" x14ac:dyDescent="0.2">
      <c r="A15911" s="10"/>
    </row>
    <row r="15912" spans="1:1" ht="27.75" customHeight="1" x14ac:dyDescent="0.2">
      <c r="A15912" s="10"/>
    </row>
    <row r="15913" spans="1:1" ht="27.75" customHeight="1" x14ac:dyDescent="0.2">
      <c r="A15913" s="10"/>
    </row>
    <row r="15914" spans="1:1" ht="27.75" customHeight="1" x14ac:dyDescent="0.2">
      <c r="A15914" s="10"/>
    </row>
    <row r="15915" spans="1:1" ht="27.75" customHeight="1" x14ac:dyDescent="0.2">
      <c r="A15915" s="10"/>
    </row>
    <row r="15916" spans="1:1" ht="27.75" customHeight="1" x14ac:dyDescent="0.2">
      <c r="A15916" s="10"/>
    </row>
    <row r="15917" spans="1:1" ht="27.75" customHeight="1" x14ac:dyDescent="0.2">
      <c r="A15917" s="10"/>
    </row>
    <row r="15918" spans="1:1" ht="27.75" customHeight="1" x14ac:dyDescent="0.2">
      <c r="A15918" s="10"/>
    </row>
    <row r="15919" spans="1:1" ht="27.75" customHeight="1" x14ac:dyDescent="0.2">
      <c r="A15919" s="10"/>
    </row>
    <row r="15920" spans="1:1" ht="27.75" customHeight="1" x14ac:dyDescent="0.2">
      <c r="A15920" s="10"/>
    </row>
    <row r="15921" spans="1:1" ht="27.75" customHeight="1" x14ac:dyDescent="0.2">
      <c r="A15921" s="10"/>
    </row>
    <row r="15922" spans="1:1" ht="27.75" customHeight="1" x14ac:dyDescent="0.2">
      <c r="A15922" s="10"/>
    </row>
    <row r="15923" spans="1:1" ht="27.75" customHeight="1" x14ac:dyDescent="0.2">
      <c r="A15923" s="10"/>
    </row>
    <row r="15924" spans="1:1" ht="27.75" customHeight="1" x14ac:dyDescent="0.2">
      <c r="A15924" s="10"/>
    </row>
    <row r="15925" spans="1:1" ht="27.75" customHeight="1" x14ac:dyDescent="0.2">
      <c r="A15925" s="10"/>
    </row>
    <row r="15926" spans="1:1" ht="27.75" customHeight="1" x14ac:dyDescent="0.2">
      <c r="A15926" s="10"/>
    </row>
    <row r="15927" spans="1:1" ht="27.75" customHeight="1" x14ac:dyDescent="0.2">
      <c r="A15927" s="10"/>
    </row>
    <row r="15928" spans="1:1" ht="27.75" customHeight="1" x14ac:dyDescent="0.2">
      <c r="A15928" s="10"/>
    </row>
    <row r="15929" spans="1:1" ht="27.75" customHeight="1" x14ac:dyDescent="0.2">
      <c r="A15929" s="10"/>
    </row>
    <row r="15930" spans="1:1" ht="27.75" customHeight="1" x14ac:dyDescent="0.2">
      <c r="A15930" s="10"/>
    </row>
    <row r="15931" spans="1:1" ht="27.75" customHeight="1" x14ac:dyDescent="0.2">
      <c r="A15931" s="10"/>
    </row>
    <row r="15932" spans="1:1" ht="27.75" customHeight="1" x14ac:dyDescent="0.2">
      <c r="A15932" s="10"/>
    </row>
    <row r="15933" spans="1:1" ht="27.75" customHeight="1" x14ac:dyDescent="0.2">
      <c r="A15933" s="10"/>
    </row>
    <row r="15934" spans="1:1" ht="27.75" customHeight="1" x14ac:dyDescent="0.2">
      <c r="A15934" s="10"/>
    </row>
    <row r="15935" spans="1:1" ht="27.75" customHeight="1" x14ac:dyDescent="0.2">
      <c r="A15935" s="10"/>
    </row>
    <row r="15936" spans="1:1" ht="27.75" customHeight="1" x14ac:dyDescent="0.2">
      <c r="A15936" s="10"/>
    </row>
    <row r="15937" spans="1:1" ht="27.75" customHeight="1" x14ac:dyDescent="0.2">
      <c r="A15937" s="10"/>
    </row>
    <row r="15938" spans="1:1" ht="27.75" customHeight="1" x14ac:dyDescent="0.2">
      <c r="A15938" s="10"/>
    </row>
    <row r="15939" spans="1:1" ht="27.75" customHeight="1" x14ac:dyDescent="0.2">
      <c r="A15939" s="10"/>
    </row>
    <row r="15940" spans="1:1" ht="27.75" customHeight="1" x14ac:dyDescent="0.2">
      <c r="A15940" s="10"/>
    </row>
    <row r="15941" spans="1:1" ht="27.75" customHeight="1" x14ac:dyDescent="0.2">
      <c r="A15941" s="10"/>
    </row>
    <row r="15942" spans="1:1" ht="27.75" customHeight="1" x14ac:dyDescent="0.2">
      <c r="A15942" s="10"/>
    </row>
    <row r="15943" spans="1:1" ht="27.75" customHeight="1" x14ac:dyDescent="0.2">
      <c r="A15943" s="10"/>
    </row>
    <row r="15944" spans="1:1" ht="27.75" customHeight="1" x14ac:dyDescent="0.2">
      <c r="A15944" s="10"/>
    </row>
    <row r="15945" spans="1:1" ht="27.75" customHeight="1" x14ac:dyDescent="0.2">
      <c r="A15945" s="10"/>
    </row>
    <row r="15946" spans="1:1" ht="27.75" customHeight="1" x14ac:dyDescent="0.2">
      <c r="A15946" s="10"/>
    </row>
    <row r="15947" spans="1:1" ht="27.75" customHeight="1" x14ac:dyDescent="0.2">
      <c r="A15947" s="10"/>
    </row>
    <row r="15948" spans="1:1" ht="27.75" customHeight="1" x14ac:dyDescent="0.2">
      <c r="A15948" s="10"/>
    </row>
    <row r="15949" spans="1:1" ht="27.75" customHeight="1" x14ac:dyDescent="0.2">
      <c r="A15949" s="10"/>
    </row>
    <row r="15950" spans="1:1" ht="27.75" customHeight="1" x14ac:dyDescent="0.2">
      <c r="A15950" s="10"/>
    </row>
    <row r="15951" spans="1:1" ht="27.75" customHeight="1" x14ac:dyDescent="0.2">
      <c r="A15951" s="10"/>
    </row>
    <row r="15952" spans="1:1" ht="27.75" customHeight="1" x14ac:dyDescent="0.2">
      <c r="A15952" s="10"/>
    </row>
    <row r="15953" spans="1:1" ht="27.75" customHeight="1" x14ac:dyDescent="0.2">
      <c r="A15953" s="10"/>
    </row>
    <row r="15954" spans="1:1" ht="27.75" customHeight="1" x14ac:dyDescent="0.2">
      <c r="A15954" s="10"/>
    </row>
    <row r="15955" spans="1:1" ht="27.75" customHeight="1" x14ac:dyDescent="0.2">
      <c r="A15955" s="10"/>
    </row>
    <row r="15956" spans="1:1" ht="27.75" customHeight="1" x14ac:dyDescent="0.2">
      <c r="A15956" s="10"/>
    </row>
    <row r="15957" spans="1:1" ht="27.75" customHeight="1" x14ac:dyDescent="0.2">
      <c r="A15957" s="10"/>
    </row>
    <row r="15958" spans="1:1" ht="27.75" customHeight="1" x14ac:dyDescent="0.2">
      <c r="A15958" s="10"/>
    </row>
    <row r="15959" spans="1:1" ht="27.75" customHeight="1" x14ac:dyDescent="0.2">
      <c r="A15959" s="10"/>
    </row>
    <row r="15960" spans="1:1" ht="27.75" customHeight="1" x14ac:dyDescent="0.2">
      <c r="A15960" s="10"/>
    </row>
    <row r="15961" spans="1:1" ht="27.75" customHeight="1" x14ac:dyDescent="0.2">
      <c r="A15961" s="10"/>
    </row>
    <row r="15962" spans="1:1" ht="27.75" customHeight="1" x14ac:dyDescent="0.2">
      <c r="A15962" s="10"/>
    </row>
    <row r="15963" spans="1:1" ht="27.75" customHeight="1" x14ac:dyDescent="0.2">
      <c r="A15963" s="10"/>
    </row>
    <row r="15964" spans="1:1" ht="27.75" customHeight="1" x14ac:dyDescent="0.2">
      <c r="A15964" s="10"/>
    </row>
    <row r="15965" spans="1:1" ht="27.75" customHeight="1" x14ac:dyDescent="0.2">
      <c r="A15965" s="10"/>
    </row>
    <row r="15966" spans="1:1" ht="27.75" customHeight="1" x14ac:dyDescent="0.2">
      <c r="A15966" s="10"/>
    </row>
    <row r="15967" spans="1:1" ht="27.75" customHeight="1" x14ac:dyDescent="0.2">
      <c r="A15967" s="10"/>
    </row>
    <row r="15968" spans="1:1" ht="27.75" customHeight="1" x14ac:dyDescent="0.2">
      <c r="A15968" s="10"/>
    </row>
    <row r="15969" spans="1:1" ht="27.75" customHeight="1" x14ac:dyDescent="0.2">
      <c r="A15969" s="10"/>
    </row>
    <row r="15970" spans="1:1" ht="27.75" customHeight="1" x14ac:dyDescent="0.2">
      <c r="A15970" s="10"/>
    </row>
    <row r="15971" spans="1:1" ht="27.75" customHeight="1" x14ac:dyDescent="0.2">
      <c r="A15971" s="10"/>
    </row>
    <row r="15972" spans="1:1" ht="27.75" customHeight="1" x14ac:dyDescent="0.2">
      <c r="A15972" s="10"/>
    </row>
    <row r="15973" spans="1:1" ht="27.75" customHeight="1" x14ac:dyDescent="0.2">
      <c r="A15973" s="10"/>
    </row>
    <row r="15974" spans="1:1" ht="27.75" customHeight="1" x14ac:dyDescent="0.2">
      <c r="A15974" s="10"/>
    </row>
    <row r="15975" spans="1:1" ht="27.75" customHeight="1" x14ac:dyDescent="0.2">
      <c r="A15975" s="10"/>
    </row>
    <row r="15976" spans="1:1" ht="27.75" customHeight="1" x14ac:dyDescent="0.2">
      <c r="A15976" s="10"/>
    </row>
    <row r="15977" spans="1:1" ht="27.75" customHeight="1" x14ac:dyDescent="0.2">
      <c r="A15977" s="10"/>
    </row>
    <row r="15978" spans="1:1" ht="27.75" customHeight="1" x14ac:dyDescent="0.2">
      <c r="A15978" s="10"/>
    </row>
    <row r="15979" spans="1:1" ht="27.75" customHeight="1" x14ac:dyDescent="0.2">
      <c r="A15979" s="10"/>
    </row>
    <row r="15980" spans="1:1" ht="27.75" customHeight="1" x14ac:dyDescent="0.2">
      <c r="A15980" s="10"/>
    </row>
    <row r="15981" spans="1:1" ht="27.75" customHeight="1" x14ac:dyDescent="0.2">
      <c r="A15981" s="10"/>
    </row>
    <row r="15982" spans="1:1" ht="27.75" customHeight="1" x14ac:dyDescent="0.2">
      <c r="A15982" s="10"/>
    </row>
    <row r="15983" spans="1:1" ht="27.75" customHeight="1" x14ac:dyDescent="0.2">
      <c r="A15983" s="10"/>
    </row>
    <row r="15984" spans="1:1" ht="27.75" customHeight="1" x14ac:dyDescent="0.2">
      <c r="A15984" s="10"/>
    </row>
    <row r="15985" spans="1:1" ht="27.75" customHeight="1" x14ac:dyDescent="0.2">
      <c r="A15985" s="10"/>
    </row>
    <row r="15986" spans="1:1" ht="27.75" customHeight="1" x14ac:dyDescent="0.2">
      <c r="A15986" s="10"/>
    </row>
    <row r="15987" spans="1:1" ht="27.75" customHeight="1" x14ac:dyDescent="0.2">
      <c r="A15987" s="10"/>
    </row>
    <row r="15988" spans="1:1" ht="27.75" customHeight="1" x14ac:dyDescent="0.2">
      <c r="A15988" s="10"/>
    </row>
    <row r="15989" spans="1:1" ht="27.75" customHeight="1" x14ac:dyDescent="0.2">
      <c r="A15989" s="10"/>
    </row>
    <row r="15990" spans="1:1" ht="27.75" customHeight="1" x14ac:dyDescent="0.2">
      <c r="A15990" s="10"/>
    </row>
    <row r="15991" spans="1:1" ht="27.75" customHeight="1" x14ac:dyDescent="0.2">
      <c r="A15991" s="10"/>
    </row>
    <row r="15992" spans="1:1" ht="27.75" customHeight="1" x14ac:dyDescent="0.2">
      <c r="A15992" s="10"/>
    </row>
    <row r="15993" spans="1:1" ht="27.75" customHeight="1" x14ac:dyDescent="0.2">
      <c r="A15993" s="10"/>
    </row>
    <row r="15994" spans="1:1" ht="27.75" customHeight="1" x14ac:dyDescent="0.2">
      <c r="A15994" s="10"/>
    </row>
    <row r="15995" spans="1:1" ht="27.75" customHeight="1" x14ac:dyDescent="0.2">
      <c r="A15995" s="10"/>
    </row>
    <row r="15996" spans="1:1" ht="27.75" customHeight="1" x14ac:dyDescent="0.2">
      <c r="A15996" s="10"/>
    </row>
    <row r="15997" spans="1:1" ht="27.75" customHeight="1" x14ac:dyDescent="0.2">
      <c r="A15997" s="10"/>
    </row>
    <row r="15998" spans="1:1" ht="27.75" customHeight="1" x14ac:dyDescent="0.2">
      <c r="A15998" s="10"/>
    </row>
    <row r="15999" spans="1:1" ht="27.75" customHeight="1" x14ac:dyDescent="0.2">
      <c r="A15999" s="10"/>
    </row>
    <row r="16000" spans="1:1" ht="27.75" customHeight="1" x14ac:dyDescent="0.2">
      <c r="A16000" s="10"/>
    </row>
    <row r="16001" spans="1:1" ht="27.75" customHeight="1" x14ac:dyDescent="0.2">
      <c r="A16001" s="10"/>
    </row>
    <row r="16002" spans="1:1" ht="27.75" customHeight="1" x14ac:dyDescent="0.2">
      <c r="A16002" s="10"/>
    </row>
    <row r="16003" spans="1:1" ht="27.75" customHeight="1" x14ac:dyDescent="0.2">
      <c r="A16003" s="10"/>
    </row>
    <row r="16004" spans="1:1" ht="27.75" customHeight="1" x14ac:dyDescent="0.2">
      <c r="A16004" s="10"/>
    </row>
    <row r="16005" spans="1:1" ht="27.75" customHeight="1" x14ac:dyDescent="0.2">
      <c r="A16005" s="10"/>
    </row>
    <row r="16006" spans="1:1" ht="27.75" customHeight="1" x14ac:dyDescent="0.2">
      <c r="A16006" s="10"/>
    </row>
    <row r="16007" spans="1:1" ht="27.75" customHeight="1" x14ac:dyDescent="0.2">
      <c r="A16007" s="10"/>
    </row>
    <row r="16008" spans="1:1" ht="27.75" customHeight="1" x14ac:dyDescent="0.2">
      <c r="A16008" s="10"/>
    </row>
    <row r="16009" spans="1:1" ht="27.75" customHeight="1" x14ac:dyDescent="0.2">
      <c r="A16009" s="10"/>
    </row>
    <row r="16010" spans="1:1" ht="27.75" customHeight="1" x14ac:dyDescent="0.2">
      <c r="A16010" s="10"/>
    </row>
    <row r="16011" spans="1:1" ht="27.75" customHeight="1" x14ac:dyDescent="0.2">
      <c r="A16011" s="10"/>
    </row>
    <row r="16012" spans="1:1" ht="27.75" customHeight="1" x14ac:dyDescent="0.2">
      <c r="A16012" s="10"/>
    </row>
    <row r="16013" spans="1:1" ht="27.75" customHeight="1" x14ac:dyDescent="0.2">
      <c r="A16013" s="10"/>
    </row>
    <row r="16014" spans="1:1" ht="27.75" customHeight="1" x14ac:dyDescent="0.2">
      <c r="A16014" s="10"/>
    </row>
    <row r="16015" spans="1:1" ht="27.75" customHeight="1" x14ac:dyDescent="0.2">
      <c r="A16015" s="10"/>
    </row>
    <row r="16016" spans="1:1" ht="27.75" customHeight="1" x14ac:dyDescent="0.2">
      <c r="A16016" s="10"/>
    </row>
    <row r="16017" spans="1:1" ht="27.75" customHeight="1" x14ac:dyDescent="0.2">
      <c r="A16017" s="10"/>
    </row>
    <row r="16018" spans="1:1" ht="27.75" customHeight="1" x14ac:dyDescent="0.2">
      <c r="A16018" s="10"/>
    </row>
    <row r="16019" spans="1:1" ht="27.75" customHeight="1" x14ac:dyDescent="0.2">
      <c r="A16019" s="10"/>
    </row>
    <row r="16020" spans="1:1" ht="27.75" customHeight="1" x14ac:dyDescent="0.2">
      <c r="A16020" s="10"/>
    </row>
    <row r="16021" spans="1:1" ht="27.75" customHeight="1" x14ac:dyDescent="0.2">
      <c r="A16021" s="10"/>
    </row>
    <row r="16022" spans="1:1" ht="27.75" customHeight="1" x14ac:dyDescent="0.2">
      <c r="A16022" s="10"/>
    </row>
    <row r="16023" spans="1:1" ht="27.75" customHeight="1" x14ac:dyDescent="0.2">
      <c r="A16023" s="10"/>
    </row>
    <row r="16024" spans="1:1" ht="27.75" customHeight="1" x14ac:dyDescent="0.2">
      <c r="A16024" s="10"/>
    </row>
    <row r="16025" spans="1:1" ht="27.75" customHeight="1" x14ac:dyDescent="0.2">
      <c r="A16025" s="10"/>
    </row>
    <row r="16026" spans="1:1" ht="27.75" customHeight="1" x14ac:dyDescent="0.2">
      <c r="A16026" s="10"/>
    </row>
    <row r="16027" spans="1:1" ht="27.75" customHeight="1" x14ac:dyDescent="0.2">
      <c r="A16027" s="10"/>
    </row>
    <row r="16028" spans="1:1" ht="27.75" customHeight="1" x14ac:dyDescent="0.2">
      <c r="A16028" s="10"/>
    </row>
    <row r="16029" spans="1:1" ht="27.75" customHeight="1" x14ac:dyDescent="0.2">
      <c r="A16029" s="10"/>
    </row>
    <row r="16030" spans="1:1" ht="27.75" customHeight="1" x14ac:dyDescent="0.2">
      <c r="A16030" s="10"/>
    </row>
    <row r="16031" spans="1:1" ht="27.75" customHeight="1" x14ac:dyDescent="0.2">
      <c r="A16031" s="10"/>
    </row>
    <row r="16032" spans="1:1" ht="27.75" customHeight="1" x14ac:dyDescent="0.2">
      <c r="A16032" s="10"/>
    </row>
    <row r="16033" spans="1:1" ht="27.75" customHeight="1" x14ac:dyDescent="0.2">
      <c r="A16033" s="10"/>
    </row>
    <row r="16034" spans="1:1" ht="27.75" customHeight="1" x14ac:dyDescent="0.2">
      <c r="A16034" s="10"/>
    </row>
    <row r="16035" spans="1:1" ht="27.75" customHeight="1" x14ac:dyDescent="0.2">
      <c r="A16035" s="10"/>
    </row>
    <row r="16036" spans="1:1" ht="27.75" customHeight="1" x14ac:dyDescent="0.2">
      <c r="A16036" s="10"/>
    </row>
    <row r="16037" spans="1:1" ht="27.75" customHeight="1" x14ac:dyDescent="0.2">
      <c r="A16037" s="10"/>
    </row>
    <row r="16038" spans="1:1" ht="27.75" customHeight="1" x14ac:dyDescent="0.2">
      <c r="A16038" s="10"/>
    </row>
    <row r="16039" spans="1:1" ht="27.75" customHeight="1" x14ac:dyDescent="0.2">
      <c r="A16039" s="10"/>
    </row>
    <row r="16040" spans="1:1" ht="27.75" customHeight="1" x14ac:dyDescent="0.2">
      <c r="A16040" s="10"/>
    </row>
    <row r="16041" spans="1:1" ht="27.75" customHeight="1" x14ac:dyDescent="0.2">
      <c r="A16041" s="10"/>
    </row>
    <row r="16042" spans="1:1" ht="27.75" customHeight="1" x14ac:dyDescent="0.2">
      <c r="A16042" s="10"/>
    </row>
    <row r="16043" spans="1:1" ht="27.75" customHeight="1" x14ac:dyDescent="0.2">
      <c r="A16043" s="10"/>
    </row>
    <row r="16044" spans="1:1" ht="27.75" customHeight="1" x14ac:dyDescent="0.2">
      <c r="A16044" s="10"/>
    </row>
    <row r="16045" spans="1:1" ht="27.75" customHeight="1" x14ac:dyDescent="0.2">
      <c r="A16045" s="10"/>
    </row>
    <row r="16046" spans="1:1" ht="27.75" customHeight="1" x14ac:dyDescent="0.2">
      <c r="A16046" s="10"/>
    </row>
    <row r="16047" spans="1:1" ht="27.75" customHeight="1" x14ac:dyDescent="0.2">
      <c r="A16047" s="10"/>
    </row>
    <row r="16048" spans="1:1" ht="27.75" customHeight="1" x14ac:dyDescent="0.2">
      <c r="A16048" s="10"/>
    </row>
    <row r="16049" spans="1:1" ht="27.75" customHeight="1" x14ac:dyDescent="0.2">
      <c r="A16049" s="10"/>
    </row>
    <row r="16050" spans="1:1" ht="27.75" customHeight="1" x14ac:dyDescent="0.2">
      <c r="A16050" s="10"/>
    </row>
    <row r="16051" spans="1:1" ht="27.75" customHeight="1" x14ac:dyDescent="0.2">
      <c r="A16051" s="10"/>
    </row>
    <row r="16052" spans="1:1" ht="27.75" customHeight="1" x14ac:dyDescent="0.2">
      <c r="A16052" s="10"/>
    </row>
    <row r="16053" spans="1:1" ht="27.75" customHeight="1" x14ac:dyDescent="0.2">
      <c r="A16053" s="10"/>
    </row>
    <row r="16054" spans="1:1" ht="27.75" customHeight="1" x14ac:dyDescent="0.2">
      <c r="A16054" s="10"/>
    </row>
    <row r="16055" spans="1:1" ht="27.75" customHeight="1" x14ac:dyDescent="0.2">
      <c r="A16055" s="10"/>
    </row>
    <row r="16056" spans="1:1" ht="27.75" customHeight="1" x14ac:dyDescent="0.2">
      <c r="A16056" s="10"/>
    </row>
    <row r="16057" spans="1:1" ht="27.75" customHeight="1" x14ac:dyDescent="0.2">
      <c r="A16057" s="10"/>
    </row>
    <row r="16058" spans="1:1" ht="27.75" customHeight="1" x14ac:dyDescent="0.2">
      <c r="A16058" s="10"/>
    </row>
    <row r="16059" spans="1:1" ht="27.75" customHeight="1" x14ac:dyDescent="0.2">
      <c r="A16059" s="10"/>
    </row>
    <row r="16060" spans="1:1" ht="27.75" customHeight="1" x14ac:dyDescent="0.2">
      <c r="A16060" s="10"/>
    </row>
    <row r="16061" spans="1:1" ht="27.75" customHeight="1" x14ac:dyDescent="0.2">
      <c r="A16061" s="10"/>
    </row>
    <row r="16062" spans="1:1" ht="27.75" customHeight="1" x14ac:dyDescent="0.2">
      <c r="A16062" s="10"/>
    </row>
    <row r="16063" spans="1:1" ht="27.75" customHeight="1" x14ac:dyDescent="0.2">
      <c r="A16063" s="10"/>
    </row>
    <row r="16064" spans="1:1" ht="27.75" customHeight="1" x14ac:dyDescent="0.2">
      <c r="A16064" s="10"/>
    </row>
    <row r="16065" spans="1:1" ht="27.75" customHeight="1" x14ac:dyDescent="0.2">
      <c r="A16065" s="10"/>
    </row>
    <row r="16066" spans="1:1" ht="27.75" customHeight="1" x14ac:dyDescent="0.2">
      <c r="A16066" s="10"/>
    </row>
    <row r="16067" spans="1:1" ht="27.75" customHeight="1" x14ac:dyDescent="0.2">
      <c r="A16067" s="10"/>
    </row>
    <row r="16068" spans="1:1" ht="27.75" customHeight="1" x14ac:dyDescent="0.2">
      <c r="A16068" s="10"/>
    </row>
    <row r="16069" spans="1:1" ht="27.75" customHeight="1" x14ac:dyDescent="0.2">
      <c r="A16069" s="10"/>
    </row>
    <row r="16070" spans="1:1" ht="27.75" customHeight="1" x14ac:dyDescent="0.2">
      <c r="A16070" s="10"/>
    </row>
    <row r="16071" spans="1:1" ht="27.75" customHeight="1" x14ac:dyDescent="0.2">
      <c r="A16071" s="10"/>
    </row>
    <row r="16072" spans="1:1" ht="27.75" customHeight="1" x14ac:dyDescent="0.2">
      <c r="A16072" s="10"/>
    </row>
    <row r="16073" spans="1:1" ht="27.75" customHeight="1" x14ac:dyDescent="0.2">
      <c r="A16073" s="10"/>
    </row>
    <row r="16074" spans="1:1" ht="27.75" customHeight="1" x14ac:dyDescent="0.2">
      <c r="A16074" s="10"/>
    </row>
    <row r="16075" spans="1:1" ht="27.75" customHeight="1" x14ac:dyDescent="0.2">
      <c r="A16075" s="10"/>
    </row>
    <row r="16076" spans="1:1" ht="27.75" customHeight="1" x14ac:dyDescent="0.2">
      <c r="A16076" s="10"/>
    </row>
    <row r="16077" spans="1:1" ht="27.75" customHeight="1" x14ac:dyDescent="0.2">
      <c r="A16077" s="10"/>
    </row>
    <row r="16078" spans="1:1" ht="27.75" customHeight="1" x14ac:dyDescent="0.2">
      <c r="A16078" s="10"/>
    </row>
    <row r="16079" spans="1:1" ht="27.75" customHeight="1" x14ac:dyDescent="0.2">
      <c r="A16079" s="10"/>
    </row>
    <row r="16080" spans="1:1" ht="27.75" customHeight="1" x14ac:dyDescent="0.2">
      <c r="A16080" s="10"/>
    </row>
    <row r="16081" spans="1:1" ht="27.75" customHeight="1" x14ac:dyDescent="0.2">
      <c r="A16081" s="10"/>
    </row>
    <row r="16082" spans="1:1" ht="27.75" customHeight="1" x14ac:dyDescent="0.2">
      <c r="A16082" s="10"/>
    </row>
    <row r="16083" spans="1:1" ht="27.75" customHeight="1" x14ac:dyDescent="0.2">
      <c r="A16083" s="10"/>
    </row>
    <row r="16084" spans="1:1" ht="27.75" customHeight="1" x14ac:dyDescent="0.2">
      <c r="A16084" s="10"/>
    </row>
    <row r="16085" spans="1:1" ht="27.75" customHeight="1" x14ac:dyDescent="0.2">
      <c r="A16085" s="10"/>
    </row>
    <row r="16086" spans="1:1" ht="27.75" customHeight="1" x14ac:dyDescent="0.2">
      <c r="A16086" s="10"/>
    </row>
    <row r="16087" spans="1:1" ht="27.75" customHeight="1" x14ac:dyDescent="0.2">
      <c r="A16087" s="10"/>
    </row>
    <row r="16088" spans="1:1" ht="27.75" customHeight="1" x14ac:dyDescent="0.2">
      <c r="A16088" s="10"/>
    </row>
    <row r="16089" spans="1:1" ht="27.75" customHeight="1" x14ac:dyDescent="0.2">
      <c r="A16089" s="10"/>
    </row>
    <row r="16090" spans="1:1" ht="27.75" customHeight="1" x14ac:dyDescent="0.2">
      <c r="A16090" s="10"/>
    </row>
    <row r="16091" spans="1:1" ht="27.75" customHeight="1" x14ac:dyDescent="0.2">
      <c r="A16091" s="10"/>
    </row>
    <row r="16092" spans="1:1" ht="27.75" customHeight="1" x14ac:dyDescent="0.2">
      <c r="A16092" s="10"/>
    </row>
    <row r="16093" spans="1:1" ht="27.75" customHeight="1" x14ac:dyDescent="0.2">
      <c r="A16093" s="10"/>
    </row>
    <row r="16094" spans="1:1" ht="27.75" customHeight="1" x14ac:dyDescent="0.2">
      <c r="A16094" s="10"/>
    </row>
    <row r="16095" spans="1:1" ht="27.75" customHeight="1" x14ac:dyDescent="0.2">
      <c r="A16095" s="10"/>
    </row>
    <row r="16096" spans="1:1" ht="27.75" customHeight="1" x14ac:dyDescent="0.2">
      <c r="A16096" s="10"/>
    </row>
    <row r="16097" spans="1:1" ht="27.75" customHeight="1" x14ac:dyDescent="0.2">
      <c r="A16097" s="10"/>
    </row>
    <row r="16098" spans="1:1" ht="27.75" customHeight="1" x14ac:dyDescent="0.2">
      <c r="A16098" s="10"/>
    </row>
    <row r="16099" spans="1:1" ht="27.75" customHeight="1" x14ac:dyDescent="0.2">
      <c r="A16099" s="10"/>
    </row>
    <row r="16100" spans="1:1" ht="27.75" customHeight="1" x14ac:dyDescent="0.2">
      <c r="A16100" s="10"/>
    </row>
    <row r="16101" spans="1:1" ht="27.75" customHeight="1" x14ac:dyDescent="0.2">
      <c r="A16101" s="10"/>
    </row>
    <row r="16102" spans="1:1" ht="27.75" customHeight="1" x14ac:dyDescent="0.2">
      <c r="A16102" s="10"/>
    </row>
    <row r="16103" spans="1:1" ht="27.75" customHeight="1" x14ac:dyDescent="0.2">
      <c r="A16103" s="10"/>
    </row>
    <row r="16104" spans="1:1" ht="27.75" customHeight="1" x14ac:dyDescent="0.2">
      <c r="A16104" s="10"/>
    </row>
    <row r="16105" spans="1:1" ht="27.75" customHeight="1" x14ac:dyDescent="0.2">
      <c r="A16105" s="10"/>
    </row>
    <row r="16106" spans="1:1" ht="27.75" customHeight="1" x14ac:dyDescent="0.2">
      <c r="A16106" s="10"/>
    </row>
    <row r="16107" spans="1:1" ht="27.75" customHeight="1" x14ac:dyDescent="0.2">
      <c r="A16107" s="10"/>
    </row>
    <row r="16108" spans="1:1" ht="27.75" customHeight="1" x14ac:dyDescent="0.2">
      <c r="A16108" s="10"/>
    </row>
    <row r="16109" spans="1:1" ht="27.75" customHeight="1" x14ac:dyDescent="0.2">
      <c r="A16109" s="10"/>
    </row>
    <row r="16110" spans="1:1" ht="27.75" customHeight="1" x14ac:dyDescent="0.2">
      <c r="A16110" s="10"/>
    </row>
    <row r="16111" spans="1:1" ht="27.75" customHeight="1" x14ac:dyDescent="0.2">
      <c r="A16111" s="10"/>
    </row>
    <row r="16112" spans="1:1" ht="27.75" customHeight="1" x14ac:dyDescent="0.2">
      <c r="A16112" s="10"/>
    </row>
    <row r="16113" spans="1:1" ht="27.75" customHeight="1" x14ac:dyDescent="0.2">
      <c r="A16113" s="10"/>
    </row>
    <row r="16114" spans="1:1" ht="27.75" customHeight="1" x14ac:dyDescent="0.2">
      <c r="A16114" s="10"/>
    </row>
    <row r="16115" spans="1:1" ht="27.75" customHeight="1" x14ac:dyDescent="0.2">
      <c r="A16115" s="10"/>
    </row>
    <row r="16116" spans="1:1" ht="27.75" customHeight="1" x14ac:dyDescent="0.2">
      <c r="A16116" s="10"/>
    </row>
    <row r="16117" spans="1:1" ht="27.75" customHeight="1" x14ac:dyDescent="0.2">
      <c r="A16117" s="10"/>
    </row>
    <row r="16118" spans="1:1" ht="27.75" customHeight="1" x14ac:dyDescent="0.2">
      <c r="A16118" s="10"/>
    </row>
    <row r="16119" spans="1:1" ht="27.75" customHeight="1" x14ac:dyDescent="0.2">
      <c r="A16119" s="10"/>
    </row>
    <row r="16120" spans="1:1" ht="27.75" customHeight="1" x14ac:dyDescent="0.2">
      <c r="A16120" s="10"/>
    </row>
    <row r="16121" spans="1:1" ht="27.75" customHeight="1" x14ac:dyDescent="0.2">
      <c r="A16121" s="10"/>
    </row>
    <row r="16122" spans="1:1" ht="27.75" customHeight="1" x14ac:dyDescent="0.2">
      <c r="A16122" s="10"/>
    </row>
    <row r="16123" spans="1:1" ht="27.75" customHeight="1" x14ac:dyDescent="0.2">
      <c r="A16123" s="10"/>
    </row>
    <row r="16124" spans="1:1" ht="27.75" customHeight="1" x14ac:dyDescent="0.2">
      <c r="A16124" s="10"/>
    </row>
    <row r="16125" spans="1:1" ht="27.75" customHeight="1" x14ac:dyDescent="0.2">
      <c r="A16125" s="10"/>
    </row>
    <row r="16126" spans="1:1" ht="27.75" customHeight="1" x14ac:dyDescent="0.2">
      <c r="A16126" s="10"/>
    </row>
    <row r="16127" spans="1:1" ht="27.75" customHeight="1" x14ac:dyDescent="0.2">
      <c r="A16127" s="10"/>
    </row>
    <row r="16128" spans="1:1" ht="27.75" customHeight="1" x14ac:dyDescent="0.2">
      <c r="A16128" s="10"/>
    </row>
    <row r="16129" spans="1:1" ht="27.75" customHeight="1" x14ac:dyDescent="0.2">
      <c r="A16129" s="10"/>
    </row>
    <row r="16130" spans="1:1" ht="27.75" customHeight="1" x14ac:dyDescent="0.2">
      <c r="A16130" s="10"/>
    </row>
    <row r="16131" spans="1:1" ht="27.75" customHeight="1" x14ac:dyDescent="0.2">
      <c r="A16131" s="10"/>
    </row>
    <row r="16132" spans="1:1" ht="27.75" customHeight="1" x14ac:dyDescent="0.2">
      <c r="A16132" s="10"/>
    </row>
    <row r="16133" spans="1:1" ht="27.75" customHeight="1" x14ac:dyDescent="0.2">
      <c r="A16133" s="10"/>
    </row>
    <row r="16134" spans="1:1" ht="27.75" customHeight="1" x14ac:dyDescent="0.2">
      <c r="A16134" s="10"/>
    </row>
    <row r="16135" spans="1:1" ht="27.75" customHeight="1" x14ac:dyDescent="0.2">
      <c r="A16135" s="10"/>
    </row>
    <row r="16136" spans="1:1" ht="27.75" customHeight="1" x14ac:dyDescent="0.2">
      <c r="A16136" s="10"/>
    </row>
    <row r="16137" spans="1:1" ht="27.75" customHeight="1" x14ac:dyDescent="0.2">
      <c r="A16137" s="10"/>
    </row>
    <row r="16138" spans="1:1" ht="27.75" customHeight="1" x14ac:dyDescent="0.2">
      <c r="A16138" s="10"/>
    </row>
    <row r="16139" spans="1:1" ht="27.75" customHeight="1" x14ac:dyDescent="0.2">
      <c r="A16139" s="10"/>
    </row>
    <row r="16140" spans="1:1" ht="27.75" customHeight="1" x14ac:dyDescent="0.2">
      <c r="A16140" s="10"/>
    </row>
    <row r="16141" spans="1:1" ht="27.75" customHeight="1" x14ac:dyDescent="0.2">
      <c r="A16141" s="10"/>
    </row>
    <row r="16142" spans="1:1" ht="27.75" customHeight="1" x14ac:dyDescent="0.2">
      <c r="A16142" s="10"/>
    </row>
    <row r="16143" spans="1:1" ht="27.75" customHeight="1" x14ac:dyDescent="0.2">
      <c r="A16143" s="10"/>
    </row>
    <row r="16144" spans="1:1" ht="27.75" customHeight="1" x14ac:dyDescent="0.2">
      <c r="A16144" s="10"/>
    </row>
    <row r="16145" spans="1:1" ht="27.75" customHeight="1" x14ac:dyDescent="0.2">
      <c r="A16145" s="10"/>
    </row>
    <row r="16146" spans="1:1" ht="27.75" customHeight="1" x14ac:dyDescent="0.2">
      <c r="A16146" s="10"/>
    </row>
    <row r="16147" spans="1:1" ht="27.75" customHeight="1" x14ac:dyDescent="0.2">
      <c r="A16147" s="10"/>
    </row>
    <row r="16148" spans="1:1" ht="27.75" customHeight="1" x14ac:dyDescent="0.2">
      <c r="A16148" s="10"/>
    </row>
    <row r="16149" spans="1:1" ht="27.75" customHeight="1" x14ac:dyDescent="0.2">
      <c r="A16149" s="10"/>
    </row>
    <row r="16150" spans="1:1" ht="27.75" customHeight="1" x14ac:dyDescent="0.2">
      <c r="A16150" s="10"/>
    </row>
    <row r="16151" spans="1:1" ht="27.75" customHeight="1" x14ac:dyDescent="0.2">
      <c r="A16151" s="10"/>
    </row>
    <row r="16152" spans="1:1" ht="27.75" customHeight="1" x14ac:dyDescent="0.2">
      <c r="A16152" s="10"/>
    </row>
    <row r="16153" spans="1:1" ht="27.75" customHeight="1" x14ac:dyDescent="0.2">
      <c r="A16153" s="10"/>
    </row>
    <row r="16154" spans="1:1" ht="27.75" customHeight="1" x14ac:dyDescent="0.2">
      <c r="A16154" s="10"/>
    </row>
    <row r="16155" spans="1:1" ht="27.75" customHeight="1" x14ac:dyDescent="0.2">
      <c r="A16155" s="10"/>
    </row>
    <row r="16156" spans="1:1" ht="27.75" customHeight="1" x14ac:dyDescent="0.2">
      <c r="A16156" s="10"/>
    </row>
    <row r="16157" spans="1:1" ht="27.75" customHeight="1" x14ac:dyDescent="0.2">
      <c r="A16157" s="10"/>
    </row>
    <row r="16158" spans="1:1" ht="27.75" customHeight="1" x14ac:dyDescent="0.2">
      <c r="A16158" s="10"/>
    </row>
    <row r="16159" spans="1:1" ht="27.75" customHeight="1" x14ac:dyDescent="0.2">
      <c r="A16159" s="10"/>
    </row>
    <row r="16160" spans="1:1" ht="27.75" customHeight="1" x14ac:dyDescent="0.2">
      <c r="A16160" s="10"/>
    </row>
    <row r="16161" spans="1:1" ht="27.75" customHeight="1" x14ac:dyDescent="0.2">
      <c r="A16161" s="10"/>
    </row>
    <row r="16162" spans="1:1" ht="27.75" customHeight="1" x14ac:dyDescent="0.2">
      <c r="A16162" s="10"/>
    </row>
    <row r="16163" spans="1:1" ht="27.75" customHeight="1" x14ac:dyDescent="0.2">
      <c r="A16163" s="10"/>
    </row>
    <row r="16164" spans="1:1" ht="27.75" customHeight="1" x14ac:dyDescent="0.2">
      <c r="A16164" s="10"/>
    </row>
    <row r="16165" spans="1:1" ht="27.75" customHeight="1" x14ac:dyDescent="0.2">
      <c r="A16165" s="10"/>
    </row>
    <row r="16166" spans="1:1" ht="27.75" customHeight="1" x14ac:dyDescent="0.2">
      <c r="A16166" s="10"/>
    </row>
    <row r="16167" spans="1:1" ht="27.75" customHeight="1" x14ac:dyDescent="0.2">
      <c r="A16167" s="10"/>
    </row>
    <row r="16168" spans="1:1" ht="27.75" customHeight="1" x14ac:dyDescent="0.2">
      <c r="A16168" s="10"/>
    </row>
    <row r="16169" spans="1:1" ht="27.75" customHeight="1" x14ac:dyDescent="0.2">
      <c r="A16169" s="10"/>
    </row>
    <row r="16170" spans="1:1" ht="27.75" customHeight="1" x14ac:dyDescent="0.2">
      <c r="A16170" s="10"/>
    </row>
    <row r="16171" spans="1:1" ht="27.75" customHeight="1" x14ac:dyDescent="0.2">
      <c r="A16171" s="10"/>
    </row>
    <row r="16172" spans="1:1" ht="27.75" customHeight="1" x14ac:dyDescent="0.2">
      <c r="A16172" s="10"/>
    </row>
    <row r="16173" spans="1:1" ht="27.75" customHeight="1" x14ac:dyDescent="0.2">
      <c r="A16173" s="10"/>
    </row>
    <row r="16174" spans="1:1" ht="27.75" customHeight="1" x14ac:dyDescent="0.2">
      <c r="A16174" s="10"/>
    </row>
    <row r="16175" spans="1:1" ht="27.75" customHeight="1" x14ac:dyDescent="0.2">
      <c r="A16175" s="10"/>
    </row>
    <row r="16176" spans="1:1" ht="27.75" customHeight="1" x14ac:dyDescent="0.2">
      <c r="A16176" s="10"/>
    </row>
    <row r="16177" spans="1:1" ht="27.75" customHeight="1" x14ac:dyDescent="0.2">
      <c r="A16177" s="10"/>
    </row>
    <row r="16178" spans="1:1" ht="27.75" customHeight="1" x14ac:dyDescent="0.2">
      <c r="A16178" s="10"/>
    </row>
    <row r="16179" spans="1:1" ht="27.75" customHeight="1" x14ac:dyDescent="0.2">
      <c r="A16179" s="10"/>
    </row>
    <row r="16180" spans="1:1" ht="27.75" customHeight="1" x14ac:dyDescent="0.2">
      <c r="A16180" s="10"/>
    </row>
    <row r="16181" spans="1:1" ht="27.75" customHeight="1" x14ac:dyDescent="0.2">
      <c r="A16181" s="10"/>
    </row>
    <row r="16182" spans="1:1" ht="27.75" customHeight="1" x14ac:dyDescent="0.2">
      <c r="A16182" s="10"/>
    </row>
    <row r="16183" spans="1:1" ht="27.75" customHeight="1" x14ac:dyDescent="0.2">
      <c r="A16183" s="10"/>
    </row>
    <row r="16184" spans="1:1" ht="27.75" customHeight="1" x14ac:dyDescent="0.2">
      <c r="A16184" s="10"/>
    </row>
    <row r="16185" spans="1:1" ht="27.75" customHeight="1" x14ac:dyDescent="0.2">
      <c r="A16185" s="10"/>
    </row>
    <row r="16186" spans="1:1" ht="27.75" customHeight="1" x14ac:dyDescent="0.2">
      <c r="A16186" s="10"/>
    </row>
    <row r="16187" spans="1:1" ht="27.75" customHeight="1" x14ac:dyDescent="0.2">
      <c r="A16187" s="10"/>
    </row>
    <row r="16188" spans="1:1" ht="27.75" customHeight="1" x14ac:dyDescent="0.2">
      <c r="A16188" s="10"/>
    </row>
    <row r="16189" spans="1:1" ht="27.75" customHeight="1" x14ac:dyDescent="0.2">
      <c r="A16189" s="10"/>
    </row>
    <row r="16190" spans="1:1" ht="27.75" customHeight="1" x14ac:dyDescent="0.2">
      <c r="A16190" s="10"/>
    </row>
    <row r="16191" spans="1:1" ht="27.75" customHeight="1" x14ac:dyDescent="0.2">
      <c r="A16191" s="10"/>
    </row>
    <row r="16192" spans="1:1" ht="27.75" customHeight="1" x14ac:dyDescent="0.2">
      <c r="A16192" s="10"/>
    </row>
    <row r="16193" spans="1:1" ht="27.75" customHeight="1" x14ac:dyDescent="0.2">
      <c r="A16193" s="10"/>
    </row>
    <row r="16194" spans="1:1" ht="27.75" customHeight="1" x14ac:dyDescent="0.2">
      <c r="A16194" s="10"/>
    </row>
    <row r="16195" spans="1:1" ht="27.75" customHeight="1" x14ac:dyDescent="0.2">
      <c r="A16195" s="10"/>
    </row>
    <row r="16196" spans="1:1" ht="27.75" customHeight="1" x14ac:dyDescent="0.2">
      <c r="A16196" s="10"/>
    </row>
    <row r="16197" spans="1:1" ht="27.75" customHeight="1" x14ac:dyDescent="0.2">
      <c r="A16197" s="10"/>
    </row>
    <row r="16198" spans="1:1" ht="27.75" customHeight="1" x14ac:dyDescent="0.2">
      <c r="A16198" s="10"/>
    </row>
    <row r="16199" spans="1:1" ht="27.75" customHeight="1" x14ac:dyDescent="0.2">
      <c r="A16199" s="10"/>
    </row>
    <row r="16200" spans="1:1" ht="27.75" customHeight="1" x14ac:dyDescent="0.2">
      <c r="A16200" s="10"/>
    </row>
    <row r="16201" spans="1:1" ht="27.75" customHeight="1" x14ac:dyDescent="0.2">
      <c r="A16201" s="10"/>
    </row>
    <row r="16202" spans="1:1" ht="27.75" customHeight="1" x14ac:dyDescent="0.2">
      <c r="A16202" s="10"/>
    </row>
    <row r="16203" spans="1:1" ht="27.75" customHeight="1" x14ac:dyDescent="0.2">
      <c r="A16203" s="10"/>
    </row>
    <row r="16204" spans="1:1" ht="27.75" customHeight="1" x14ac:dyDescent="0.2">
      <c r="A16204" s="10"/>
    </row>
    <row r="16205" spans="1:1" ht="27.75" customHeight="1" x14ac:dyDescent="0.2">
      <c r="A16205" s="10"/>
    </row>
    <row r="16206" spans="1:1" ht="27.75" customHeight="1" x14ac:dyDescent="0.2">
      <c r="A16206" s="10"/>
    </row>
    <row r="16207" spans="1:1" ht="27.75" customHeight="1" x14ac:dyDescent="0.2">
      <c r="A16207" s="10"/>
    </row>
    <row r="16208" spans="1:1" ht="27.75" customHeight="1" x14ac:dyDescent="0.2">
      <c r="A16208" s="10"/>
    </row>
    <row r="16209" spans="1:1" ht="27.75" customHeight="1" x14ac:dyDescent="0.2">
      <c r="A16209" s="10"/>
    </row>
    <row r="16210" spans="1:1" ht="27.75" customHeight="1" x14ac:dyDescent="0.2">
      <c r="A16210" s="10"/>
    </row>
    <row r="16211" spans="1:1" ht="27.75" customHeight="1" x14ac:dyDescent="0.2">
      <c r="A16211" s="10"/>
    </row>
    <row r="16212" spans="1:1" ht="27.75" customHeight="1" x14ac:dyDescent="0.2">
      <c r="A16212" s="10"/>
    </row>
    <row r="16213" spans="1:1" ht="27.75" customHeight="1" x14ac:dyDescent="0.2">
      <c r="A16213" s="10"/>
    </row>
    <row r="16214" spans="1:1" ht="27.75" customHeight="1" x14ac:dyDescent="0.2">
      <c r="A16214" s="10"/>
    </row>
    <row r="16215" spans="1:1" ht="27.75" customHeight="1" x14ac:dyDescent="0.2">
      <c r="A16215" s="10"/>
    </row>
    <row r="16216" spans="1:1" ht="27.75" customHeight="1" x14ac:dyDescent="0.2">
      <c r="A16216" s="10"/>
    </row>
    <row r="16217" spans="1:1" ht="27.75" customHeight="1" x14ac:dyDescent="0.2">
      <c r="A16217" s="10"/>
    </row>
    <row r="16218" spans="1:1" ht="27.75" customHeight="1" x14ac:dyDescent="0.2">
      <c r="A16218" s="10"/>
    </row>
    <row r="16219" spans="1:1" ht="27.75" customHeight="1" x14ac:dyDescent="0.2">
      <c r="A16219" s="10"/>
    </row>
    <row r="16220" spans="1:1" ht="27.75" customHeight="1" x14ac:dyDescent="0.2">
      <c r="A16220" s="10"/>
    </row>
    <row r="16221" spans="1:1" ht="27.75" customHeight="1" x14ac:dyDescent="0.2">
      <c r="A16221" s="10"/>
    </row>
    <row r="16222" spans="1:1" ht="27.75" customHeight="1" x14ac:dyDescent="0.2">
      <c r="A16222" s="10"/>
    </row>
    <row r="16223" spans="1:1" ht="27.75" customHeight="1" x14ac:dyDescent="0.2">
      <c r="A16223" s="10"/>
    </row>
    <row r="16224" spans="1:1" ht="27.75" customHeight="1" x14ac:dyDescent="0.2">
      <c r="A16224" s="10"/>
    </row>
    <row r="16225" spans="1:1" ht="27.75" customHeight="1" x14ac:dyDescent="0.2">
      <c r="A16225" s="10"/>
    </row>
    <row r="16226" spans="1:1" ht="27.75" customHeight="1" x14ac:dyDescent="0.2">
      <c r="A16226" s="10"/>
    </row>
    <row r="16227" spans="1:1" ht="27.75" customHeight="1" x14ac:dyDescent="0.2">
      <c r="A16227" s="10"/>
    </row>
    <row r="16228" spans="1:1" ht="27.75" customHeight="1" x14ac:dyDescent="0.2">
      <c r="A16228" s="10"/>
    </row>
    <row r="16229" spans="1:1" ht="27.75" customHeight="1" x14ac:dyDescent="0.2">
      <c r="A16229" s="10"/>
    </row>
    <row r="16230" spans="1:1" ht="27.75" customHeight="1" x14ac:dyDescent="0.2">
      <c r="A16230" s="10"/>
    </row>
    <row r="16231" spans="1:1" ht="27.75" customHeight="1" x14ac:dyDescent="0.2">
      <c r="A16231" s="10"/>
    </row>
    <row r="16232" spans="1:1" ht="27.75" customHeight="1" x14ac:dyDescent="0.2">
      <c r="A16232" s="10"/>
    </row>
    <row r="16233" spans="1:1" ht="27.75" customHeight="1" x14ac:dyDescent="0.2">
      <c r="A16233" s="10"/>
    </row>
    <row r="16234" spans="1:1" ht="27.75" customHeight="1" x14ac:dyDescent="0.2">
      <c r="A16234" s="10"/>
    </row>
    <row r="16235" spans="1:1" ht="27.75" customHeight="1" x14ac:dyDescent="0.2">
      <c r="A16235" s="10"/>
    </row>
    <row r="16236" spans="1:1" ht="27.75" customHeight="1" x14ac:dyDescent="0.2">
      <c r="A16236" s="10"/>
    </row>
    <row r="16237" spans="1:1" ht="27.75" customHeight="1" x14ac:dyDescent="0.2">
      <c r="A16237" s="10"/>
    </row>
    <row r="16238" spans="1:1" ht="27.75" customHeight="1" x14ac:dyDescent="0.2">
      <c r="A16238" s="10"/>
    </row>
    <row r="16239" spans="1:1" ht="27.75" customHeight="1" x14ac:dyDescent="0.2">
      <c r="A16239" s="10"/>
    </row>
    <row r="16240" spans="1:1" ht="27.75" customHeight="1" x14ac:dyDescent="0.2">
      <c r="A16240" s="10"/>
    </row>
    <row r="16241" spans="1:1" ht="27.75" customHeight="1" x14ac:dyDescent="0.2">
      <c r="A16241" s="10"/>
    </row>
    <row r="16242" spans="1:1" ht="27.75" customHeight="1" x14ac:dyDescent="0.2">
      <c r="A16242" s="10"/>
    </row>
    <row r="16243" spans="1:1" ht="27.75" customHeight="1" x14ac:dyDescent="0.2">
      <c r="A16243" s="10"/>
    </row>
    <row r="16244" spans="1:1" ht="27.75" customHeight="1" x14ac:dyDescent="0.2">
      <c r="A16244" s="10"/>
    </row>
    <row r="16245" spans="1:1" ht="27.75" customHeight="1" x14ac:dyDescent="0.2">
      <c r="A16245" s="10"/>
    </row>
    <row r="16246" spans="1:1" ht="27.75" customHeight="1" x14ac:dyDescent="0.2">
      <c r="A16246" s="10"/>
    </row>
    <row r="16247" spans="1:1" ht="27.75" customHeight="1" x14ac:dyDescent="0.2">
      <c r="A16247" s="10"/>
    </row>
    <row r="16248" spans="1:1" ht="27.75" customHeight="1" x14ac:dyDescent="0.2">
      <c r="A16248" s="10"/>
    </row>
    <row r="16249" spans="1:1" ht="27.75" customHeight="1" x14ac:dyDescent="0.2">
      <c r="A16249" s="10"/>
    </row>
    <row r="16250" spans="1:1" ht="27.75" customHeight="1" x14ac:dyDescent="0.2">
      <c r="A16250" s="10"/>
    </row>
    <row r="16251" spans="1:1" ht="27.75" customHeight="1" x14ac:dyDescent="0.2">
      <c r="A16251" s="10"/>
    </row>
    <row r="16252" spans="1:1" ht="27.75" customHeight="1" x14ac:dyDescent="0.2">
      <c r="A16252" s="10"/>
    </row>
    <row r="16253" spans="1:1" ht="27.75" customHeight="1" x14ac:dyDescent="0.2">
      <c r="A16253" s="10"/>
    </row>
    <row r="16254" spans="1:1" ht="27.75" customHeight="1" x14ac:dyDescent="0.2">
      <c r="A16254" s="10"/>
    </row>
    <row r="16255" spans="1:1" ht="27.75" customHeight="1" x14ac:dyDescent="0.2">
      <c r="A16255" s="10"/>
    </row>
    <row r="16256" spans="1:1" ht="27.75" customHeight="1" x14ac:dyDescent="0.2">
      <c r="A16256" s="10"/>
    </row>
    <row r="16257" spans="1:1" ht="27.75" customHeight="1" x14ac:dyDescent="0.2">
      <c r="A16257" s="10"/>
    </row>
    <row r="16258" spans="1:1" ht="27.75" customHeight="1" x14ac:dyDescent="0.2">
      <c r="A16258" s="10"/>
    </row>
    <row r="16259" spans="1:1" ht="27.75" customHeight="1" x14ac:dyDescent="0.2">
      <c r="A16259" s="10"/>
    </row>
    <row r="16260" spans="1:1" ht="27.75" customHeight="1" x14ac:dyDescent="0.2">
      <c r="A16260" s="10"/>
    </row>
    <row r="16261" spans="1:1" ht="27.75" customHeight="1" x14ac:dyDescent="0.2">
      <c r="A16261" s="10"/>
    </row>
    <row r="16262" spans="1:1" ht="27.75" customHeight="1" x14ac:dyDescent="0.2">
      <c r="A16262" s="10"/>
    </row>
    <row r="16263" spans="1:1" ht="27.75" customHeight="1" x14ac:dyDescent="0.2">
      <c r="A16263" s="10"/>
    </row>
    <row r="16264" spans="1:1" ht="27.75" customHeight="1" x14ac:dyDescent="0.2">
      <c r="A16264" s="10"/>
    </row>
    <row r="16265" spans="1:1" ht="27.75" customHeight="1" x14ac:dyDescent="0.2">
      <c r="A16265" s="10"/>
    </row>
    <row r="16266" spans="1:1" ht="27.75" customHeight="1" x14ac:dyDescent="0.2">
      <c r="A16266" s="10"/>
    </row>
    <row r="16267" spans="1:1" ht="27.75" customHeight="1" x14ac:dyDescent="0.2">
      <c r="A16267" s="10"/>
    </row>
    <row r="16268" spans="1:1" ht="27.75" customHeight="1" x14ac:dyDescent="0.2">
      <c r="A16268" s="10"/>
    </row>
    <row r="16269" spans="1:1" ht="27.75" customHeight="1" x14ac:dyDescent="0.2">
      <c r="A16269" s="10"/>
    </row>
    <row r="16270" spans="1:1" ht="27.75" customHeight="1" x14ac:dyDescent="0.2">
      <c r="A16270" s="10"/>
    </row>
    <row r="16271" spans="1:1" ht="27.75" customHeight="1" x14ac:dyDescent="0.2">
      <c r="A16271" s="10"/>
    </row>
    <row r="16272" spans="1:1" ht="27.75" customHeight="1" x14ac:dyDescent="0.2">
      <c r="A16272" s="10"/>
    </row>
    <row r="16273" spans="1:1" ht="27.75" customHeight="1" x14ac:dyDescent="0.2">
      <c r="A16273" s="10"/>
    </row>
    <row r="16274" spans="1:1" ht="27.75" customHeight="1" x14ac:dyDescent="0.2">
      <c r="A16274" s="10"/>
    </row>
    <row r="16275" spans="1:1" ht="27.75" customHeight="1" x14ac:dyDescent="0.2">
      <c r="A16275" s="10"/>
    </row>
    <row r="16276" spans="1:1" ht="27.75" customHeight="1" x14ac:dyDescent="0.2">
      <c r="A16276" s="10"/>
    </row>
    <row r="16277" spans="1:1" ht="27.75" customHeight="1" x14ac:dyDescent="0.2">
      <c r="A16277" s="10"/>
    </row>
    <row r="16278" spans="1:1" ht="27.75" customHeight="1" x14ac:dyDescent="0.2">
      <c r="A16278" s="10"/>
    </row>
    <row r="16279" spans="1:1" ht="27.75" customHeight="1" x14ac:dyDescent="0.2">
      <c r="A16279" s="10"/>
    </row>
    <row r="16280" spans="1:1" ht="27.75" customHeight="1" x14ac:dyDescent="0.2">
      <c r="A16280" s="10"/>
    </row>
    <row r="16281" spans="1:1" ht="27.75" customHeight="1" x14ac:dyDescent="0.2">
      <c r="A16281" s="10"/>
    </row>
    <row r="16282" spans="1:1" ht="27.75" customHeight="1" x14ac:dyDescent="0.2">
      <c r="A16282" s="10"/>
    </row>
    <row r="16283" spans="1:1" ht="27.75" customHeight="1" x14ac:dyDescent="0.2">
      <c r="A16283" s="10"/>
    </row>
    <row r="16284" spans="1:1" ht="27.75" customHeight="1" x14ac:dyDescent="0.2">
      <c r="A16284" s="10"/>
    </row>
    <row r="16285" spans="1:1" ht="27.75" customHeight="1" x14ac:dyDescent="0.2">
      <c r="A16285" s="10"/>
    </row>
    <row r="16286" spans="1:1" ht="27.75" customHeight="1" x14ac:dyDescent="0.2">
      <c r="A16286" s="10"/>
    </row>
    <row r="16287" spans="1:1" ht="27.75" customHeight="1" x14ac:dyDescent="0.2">
      <c r="A16287" s="10"/>
    </row>
    <row r="16288" spans="1:1" ht="27.75" customHeight="1" x14ac:dyDescent="0.2">
      <c r="A16288" s="10"/>
    </row>
    <row r="16289" spans="1:1" ht="27.75" customHeight="1" x14ac:dyDescent="0.2">
      <c r="A16289" s="10"/>
    </row>
    <row r="16290" spans="1:1" ht="27.75" customHeight="1" x14ac:dyDescent="0.2">
      <c r="A16290" s="10"/>
    </row>
    <row r="16291" spans="1:1" ht="27.75" customHeight="1" x14ac:dyDescent="0.2">
      <c r="A16291" s="10"/>
    </row>
    <row r="16292" spans="1:1" ht="27.75" customHeight="1" x14ac:dyDescent="0.2">
      <c r="A16292" s="10"/>
    </row>
    <row r="16293" spans="1:1" ht="27.75" customHeight="1" x14ac:dyDescent="0.2">
      <c r="A16293" s="10"/>
    </row>
    <row r="16294" spans="1:1" ht="27.75" customHeight="1" x14ac:dyDescent="0.2">
      <c r="A16294" s="10"/>
    </row>
    <row r="16295" spans="1:1" ht="27.75" customHeight="1" x14ac:dyDescent="0.2">
      <c r="A16295" s="10"/>
    </row>
    <row r="16296" spans="1:1" ht="27.75" customHeight="1" x14ac:dyDescent="0.2">
      <c r="A16296" s="10"/>
    </row>
    <row r="16297" spans="1:1" ht="27.75" customHeight="1" x14ac:dyDescent="0.2">
      <c r="A16297" s="10"/>
    </row>
    <row r="16298" spans="1:1" ht="27.75" customHeight="1" x14ac:dyDescent="0.2">
      <c r="A16298" s="10"/>
    </row>
    <row r="16299" spans="1:1" ht="27.75" customHeight="1" x14ac:dyDescent="0.2">
      <c r="A16299" s="10"/>
    </row>
    <row r="16300" spans="1:1" ht="27.75" customHeight="1" x14ac:dyDescent="0.2">
      <c r="A16300" s="10"/>
    </row>
    <row r="16301" spans="1:1" ht="27.75" customHeight="1" x14ac:dyDescent="0.2">
      <c r="A16301" s="10"/>
    </row>
    <row r="16302" spans="1:1" ht="27.75" customHeight="1" x14ac:dyDescent="0.2">
      <c r="A16302" s="10"/>
    </row>
    <row r="16303" spans="1:1" ht="27.75" customHeight="1" x14ac:dyDescent="0.2">
      <c r="A16303" s="10"/>
    </row>
    <row r="16304" spans="1:1" ht="27.75" customHeight="1" x14ac:dyDescent="0.2">
      <c r="A16304" s="10"/>
    </row>
    <row r="16305" spans="1:1" ht="27.75" customHeight="1" x14ac:dyDescent="0.2">
      <c r="A16305" s="10"/>
    </row>
    <row r="16306" spans="1:1" ht="27.75" customHeight="1" x14ac:dyDescent="0.2">
      <c r="A16306" s="10"/>
    </row>
    <row r="16307" spans="1:1" ht="27.75" customHeight="1" x14ac:dyDescent="0.2">
      <c r="A16307" s="10"/>
    </row>
    <row r="16308" spans="1:1" ht="27.75" customHeight="1" x14ac:dyDescent="0.2">
      <c r="A16308" s="10"/>
    </row>
    <row r="16309" spans="1:1" ht="27.75" customHeight="1" x14ac:dyDescent="0.2">
      <c r="A16309" s="10"/>
    </row>
    <row r="16310" spans="1:1" ht="27.75" customHeight="1" x14ac:dyDescent="0.2">
      <c r="A16310" s="10"/>
    </row>
    <row r="16311" spans="1:1" ht="27.75" customHeight="1" x14ac:dyDescent="0.2">
      <c r="A16311" s="10"/>
    </row>
    <row r="16312" spans="1:1" ht="27.75" customHeight="1" x14ac:dyDescent="0.2">
      <c r="A16312" s="10"/>
    </row>
    <row r="16313" spans="1:1" ht="27.75" customHeight="1" x14ac:dyDescent="0.2">
      <c r="A16313" s="10"/>
    </row>
    <row r="16314" spans="1:1" ht="27.75" customHeight="1" x14ac:dyDescent="0.2">
      <c r="A16314" s="10"/>
    </row>
    <row r="16315" spans="1:1" ht="27.75" customHeight="1" x14ac:dyDescent="0.2">
      <c r="A16315" s="10"/>
    </row>
    <row r="16316" spans="1:1" ht="27.75" customHeight="1" x14ac:dyDescent="0.2">
      <c r="A16316" s="10"/>
    </row>
    <row r="16317" spans="1:1" ht="27.75" customHeight="1" x14ac:dyDescent="0.2">
      <c r="A16317" s="10"/>
    </row>
    <row r="16318" spans="1:1" ht="27.75" customHeight="1" x14ac:dyDescent="0.2">
      <c r="A16318" s="10"/>
    </row>
    <row r="16319" spans="1:1" ht="27.75" customHeight="1" x14ac:dyDescent="0.2">
      <c r="A16319" s="10"/>
    </row>
    <row r="16320" spans="1:1" ht="27.75" customHeight="1" x14ac:dyDescent="0.2">
      <c r="A16320" s="10"/>
    </row>
    <row r="16321" spans="1:1" ht="27.75" customHeight="1" x14ac:dyDescent="0.2">
      <c r="A16321" s="10"/>
    </row>
    <row r="16322" spans="1:1" ht="27.75" customHeight="1" x14ac:dyDescent="0.2">
      <c r="A16322" s="10"/>
    </row>
    <row r="16323" spans="1:1" ht="27.75" customHeight="1" x14ac:dyDescent="0.2">
      <c r="A16323" s="10"/>
    </row>
    <row r="16324" spans="1:1" ht="27.75" customHeight="1" x14ac:dyDescent="0.2">
      <c r="A16324" s="10"/>
    </row>
    <row r="16325" spans="1:1" ht="27.75" customHeight="1" x14ac:dyDescent="0.2">
      <c r="A16325" s="10"/>
    </row>
    <row r="16326" spans="1:1" ht="27.75" customHeight="1" x14ac:dyDescent="0.2">
      <c r="A16326" s="10"/>
    </row>
    <row r="16327" spans="1:1" ht="27.75" customHeight="1" x14ac:dyDescent="0.2">
      <c r="A16327" s="10"/>
    </row>
    <row r="16328" spans="1:1" ht="27.75" customHeight="1" x14ac:dyDescent="0.2">
      <c r="A16328" s="10"/>
    </row>
    <row r="16329" spans="1:1" ht="27.75" customHeight="1" x14ac:dyDescent="0.2">
      <c r="A16329" s="10"/>
    </row>
    <row r="16330" spans="1:1" ht="27.75" customHeight="1" x14ac:dyDescent="0.2">
      <c r="A16330" s="10"/>
    </row>
    <row r="16331" spans="1:1" ht="27.75" customHeight="1" x14ac:dyDescent="0.2">
      <c r="A16331" s="10"/>
    </row>
    <row r="16332" spans="1:1" ht="27.75" customHeight="1" x14ac:dyDescent="0.2">
      <c r="A16332" s="10"/>
    </row>
    <row r="16333" spans="1:1" ht="27.75" customHeight="1" x14ac:dyDescent="0.2">
      <c r="A16333" s="10"/>
    </row>
    <row r="16334" spans="1:1" ht="27.75" customHeight="1" x14ac:dyDescent="0.2">
      <c r="A16334" s="10"/>
    </row>
    <row r="16335" spans="1:1" ht="27.75" customHeight="1" x14ac:dyDescent="0.2">
      <c r="A16335" s="10"/>
    </row>
    <row r="16336" spans="1:1" ht="27.75" customHeight="1" x14ac:dyDescent="0.2">
      <c r="A16336" s="10"/>
    </row>
    <row r="16337" spans="1:1" ht="27.75" customHeight="1" x14ac:dyDescent="0.2">
      <c r="A16337" s="10"/>
    </row>
    <row r="16338" spans="1:1" ht="27.75" customHeight="1" x14ac:dyDescent="0.2">
      <c r="A16338" s="10"/>
    </row>
    <row r="16339" spans="1:1" ht="27.75" customHeight="1" x14ac:dyDescent="0.2">
      <c r="A16339" s="10"/>
    </row>
    <row r="16340" spans="1:1" ht="27.75" customHeight="1" x14ac:dyDescent="0.2">
      <c r="A16340" s="10"/>
    </row>
    <row r="16341" spans="1:1" ht="27.75" customHeight="1" x14ac:dyDescent="0.2">
      <c r="A16341" s="10"/>
    </row>
    <row r="16342" spans="1:1" ht="27.75" customHeight="1" x14ac:dyDescent="0.2">
      <c r="A16342" s="10"/>
    </row>
    <row r="16343" spans="1:1" ht="27.75" customHeight="1" x14ac:dyDescent="0.2">
      <c r="A16343" s="10"/>
    </row>
    <row r="16344" spans="1:1" ht="27.75" customHeight="1" x14ac:dyDescent="0.2">
      <c r="A16344" s="10"/>
    </row>
    <row r="16345" spans="1:1" ht="27.75" customHeight="1" x14ac:dyDescent="0.2">
      <c r="A16345" s="10"/>
    </row>
    <row r="16346" spans="1:1" ht="27.75" customHeight="1" x14ac:dyDescent="0.2">
      <c r="A16346" s="10"/>
    </row>
    <row r="16347" spans="1:1" ht="27.75" customHeight="1" x14ac:dyDescent="0.2">
      <c r="A16347" s="10"/>
    </row>
    <row r="16348" spans="1:1" ht="27.75" customHeight="1" x14ac:dyDescent="0.2">
      <c r="A16348" s="10"/>
    </row>
    <row r="16349" spans="1:1" ht="27.75" customHeight="1" x14ac:dyDescent="0.2">
      <c r="A16349" s="10"/>
    </row>
    <row r="16350" spans="1:1" ht="27.75" customHeight="1" x14ac:dyDescent="0.2">
      <c r="A16350" s="10"/>
    </row>
    <row r="16351" spans="1:1" ht="27.75" customHeight="1" x14ac:dyDescent="0.2">
      <c r="A16351" s="10"/>
    </row>
    <row r="16352" spans="1:1" ht="27.75" customHeight="1" x14ac:dyDescent="0.2">
      <c r="A16352" s="10"/>
    </row>
    <row r="16353" spans="1:1" ht="27.75" customHeight="1" x14ac:dyDescent="0.2">
      <c r="A16353" s="10"/>
    </row>
    <row r="16354" spans="1:1" ht="27.75" customHeight="1" x14ac:dyDescent="0.2">
      <c r="A16354" s="10"/>
    </row>
    <row r="16355" spans="1:1" ht="27.75" customHeight="1" x14ac:dyDescent="0.2">
      <c r="A16355" s="10"/>
    </row>
    <row r="16356" spans="1:1" ht="27.75" customHeight="1" x14ac:dyDescent="0.2">
      <c r="A16356" s="10"/>
    </row>
    <row r="16357" spans="1:1" ht="27.75" customHeight="1" x14ac:dyDescent="0.2">
      <c r="A16357" s="10"/>
    </row>
    <row r="16358" spans="1:1" ht="27.75" customHeight="1" x14ac:dyDescent="0.2">
      <c r="A16358" s="10"/>
    </row>
    <row r="16359" spans="1:1" ht="27.75" customHeight="1" x14ac:dyDescent="0.2">
      <c r="A16359" s="10"/>
    </row>
    <row r="16360" spans="1:1" ht="27.75" customHeight="1" x14ac:dyDescent="0.2">
      <c r="A16360" s="10"/>
    </row>
    <row r="16361" spans="1:1" ht="27.75" customHeight="1" x14ac:dyDescent="0.2">
      <c r="A16361" s="10"/>
    </row>
    <row r="16362" spans="1:1" ht="27.75" customHeight="1" x14ac:dyDescent="0.2">
      <c r="A16362" s="10"/>
    </row>
    <row r="16363" spans="1:1" ht="27.75" customHeight="1" x14ac:dyDescent="0.2">
      <c r="A16363" s="10"/>
    </row>
    <row r="16364" spans="1:1" ht="27.75" customHeight="1" x14ac:dyDescent="0.2">
      <c r="A16364" s="10"/>
    </row>
    <row r="16365" spans="1:1" ht="27.75" customHeight="1" x14ac:dyDescent="0.2">
      <c r="A16365" s="10"/>
    </row>
    <row r="16366" spans="1:1" ht="27.75" customHeight="1" x14ac:dyDescent="0.2">
      <c r="A16366" s="10"/>
    </row>
    <row r="16367" spans="1:1" ht="27.75" customHeight="1" x14ac:dyDescent="0.2">
      <c r="A16367" s="10"/>
    </row>
    <row r="16368" spans="1:1" ht="27.75" customHeight="1" x14ac:dyDescent="0.2">
      <c r="A16368" s="10"/>
    </row>
    <row r="16369" spans="1:1" ht="27.75" customHeight="1" x14ac:dyDescent="0.2">
      <c r="A16369" s="10"/>
    </row>
  </sheetData>
  <mergeCells count="21">
    <mergeCell ref="G44:G56"/>
    <mergeCell ref="A44:F44"/>
    <mergeCell ref="C45:F45"/>
    <mergeCell ref="G57:G59"/>
    <mergeCell ref="C48:F48"/>
    <mergeCell ref="C51:F51"/>
    <mergeCell ref="C54:F54"/>
    <mergeCell ref="C57:F57"/>
    <mergeCell ref="I1:N1"/>
    <mergeCell ref="C23:F23"/>
    <mergeCell ref="C38:F38"/>
    <mergeCell ref="C41:F41"/>
    <mergeCell ref="C29:F29"/>
    <mergeCell ref="C32:F32"/>
    <mergeCell ref="C35:F35"/>
    <mergeCell ref="C17:F17"/>
    <mergeCell ref="C20:F20"/>
    <mergeCell ref="C26:F26"/>
    <mergeCell ref="G16:G43"/>
    <mergeCell ref="A16:F16"/>
    <mergeCell ref="G1:G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2168B-EDFA-4D2D-98B5-0C3D3AE1C5C5}">
  <dimension ref="A1:BL215"/>
  <sheetViews>
    <sheetView zoomScaleNormal="100" workbookViewId="0">
      <selection activeCell="D23" sqref="D23"/>
    </sheetView>
  </sheetViews>
  <sheetFormatPr baseColWidth="10" defaultRowHeight="15" x14ac:dyDescent="0.25"/>
  <cols>
    <col min="1" max="1" width="5" style="64" customWidth="1"/>
    <col min="2" max="2" width="12.28515625" style="72" customWidth="1"/>
    <col min="3" max="3" width="11.42578125" style="64" customWidth="1"/>
    <col min="4" max="4" width="8.28515625" style="64" customWidth="1"/>
    <col min="5" max="5" width="9.28515625" style="72" customWidth="1"/>
    <col min="6" max="7" width="13" style="64" customWidth="1"/>
    <col min="8" max="8" width="11.5703125" style="64" customWidth="1"/>
    <col min="9" max="9" width="7" style="64" customWidth="1"/>
    <col min="10" max="10" width="15" style="77" customWidth="1"/>
    <col min="11" max="11" width="12.42578125" style="64" customWidth="1"/>
    <col min="12" max="12" width="14.5703125" style="79" customWidth="1"/>
    <col min="13" max="13" width="12.28515625" style="64" customWidth="1"/>
    <col min="14" max="14" width="15.7109375" style="77" customWidth="1"/>
    <col min="15" max="15" width="14.140625" style="77" customWidth="1"/>
    <col min="16" max="16" width="16.85546875" style="64" customWidth="1"/>
    <col min="17" max="17" width="8.5703125" style="77" customWidth="1"/>
    <col min="18" max="18" width="21.140625" style="77" customWidth="1"/>
    <col min="19" max="19" width="11.140625" style="64" customWidth="1"/>
    <col min="20" max="20" width="10.5703125" style="72" customWidth="1"/>
    <col min="21" max="21" width="14.42578125" style="64" customWidth="1"/>
    <col min="22" max="22" width="10.42578125" style="77" customWidth="1"/>
    <col min="23" max="23" width="41.28515625" style="77" customWidth="1"/>
    <col min="24" max="24" width="12.140625" style="64" customWidth="1"/>
    <col min="25" max="25" width="17.7109375" style="77" customWidth="1"/>
    <col min="26" max="26" width="35.140625" style="77" customWidth="1"/>
    <col min="27" max="27" width="15.42578125" style="64" customWidth="1"/>
    <col min="28" max="28" width="17" style="77" customWidth="1"/>
    <col min="29" max="29" width="33.5703125" style="77" customWidth="1"/>
    <col min="30" max="30" width="11.42578125" style="64"/>
    <col min="31" max="31" width="14" style="77" customWidth="1"/>
    <col min="32" max="32" width="47.42578125" style="79" bestFit="1" customWidth="1"/>
    <col min="33" max="33" width="14.7109375" style="64" customWidth="1"/>
    <col min="34" max="34" width="10.5703125" style="79" customWidth="1"/>
    <col min="35" max="35" width="31.42578125" style="77" customWidth="1"/>
    <col min="36" max="36" width="12.7109375" style="64" customWidth="1"/>
    <col min="37" max="37" width="17.85546875" style="77" customWidth="1"/>
    <col min="38" max="38" width="40.5703125" style="79" customWidth="1"/>
    <col min="39" max="39" width="13.85546875" style="64" customWidth="1"/>
    <col min="40" max="40" width="14.42578125" style="77" customWidth="1"/>
    <col min="41" max="41" width="30.28515625" style="79" customWidth="1"/>
    <col min="42" max="42" width="14.28515625" style="64" customWidth="1"/>
    <col min="43" max="43" width="16.5703125" style="77" customWidth="1"/>
    <col min="44" max="44" width="42.5703125" style="79" customWidth="1"/>
    <col min="45" max="45" width="9.85546875" style="64" customWidth="1"/>
    <col min="46" max="46" width="13.7109375" style="77" customWidth="1"/>
    <col min="47" max="47" width="28.140625" style="79" customWidth="1"/>
    <col min="48" max="48" width="12.28515625" style="64" customWidth="1"/>
    <col min="49" max="49" width="13.7109375" style="77" customWidth="1"/>
    <col min="50" max="50" width="14" style="64" customWidth="1"/>
    <col min="51" max="51" width="17.140625" style="77" customWidth="1"/>
    <col min="52" max="52" width="31.28515625" style="77" customWidth="1"/>
    <col min="53" max="53" width="11.85546875" style="64" customWidth="1"/>
    <col min="54" max="54" width="14.5703125" style="77" customWidth="1"/>
    <col min="55" max="55" width="24.28515625" style="77" customWidth="1"/>
    <col min="56" max="56" width="13.28515625" style="64" customWidth="1"/>
    <col min="57" max="57" width="12.140625" style="77" customWidth="1"/>
    <col min="58" max="58" width="30.42578125" style="79" customWidth="1"/>
    <col min="59" max="59" width="14.42578125" style="64" customWidth="1"/>
    <col min="60" max="60" width="19.140625" style="77" customWidth="1"/>
    <col min="61" max="61" width="26.42578125" style="79" customWidth="1"/>
    <col min="62" max="62" width="14" style="64" customWidth="1"/>
    <col min="63" max="63" width="16.140625" style="77" bestFit="1" customWidth="1"/>
    <col min="64" max="64" width="42.140625" style="77" customWidth="1"/>
    <col min="65" max="16384" width="11.42578125" style="64"/>
  </cols>
  <sheetData>
    <row r="1" spans="1:64" s="61" customFormat="1" ht="46.5" customHeight="1" thickBot="1" x14ac:dyDescent="0.3">
      <c r="A1" s="147" t="s">
        <v>160</v>
      </c>
      <c r="B1" s="148" t="s">
        <v>132</v>
      </c>
      <c r="C1" s="148" t="s">
        <v>135</v>
      </c>
      <c r="D1" s="149" t="s">
        <v>1</v>
      </c>
      <c r="E1" s="149" t="s">
        <v>2</v>
      </c>
      <c r="F1" s="149" t="s">
        <v>3</v>
      </c>
      <c r="G1" s="149" t="s">
        <v>145</v>
      </c>
      <c r="H1" s="149" t="s">
        <v>41</v>
      </c>
      <c r="I1" s="149" t="s">
        <v>4</v>
      </c>
      <c r="J1" s="150" t="s">
        <v>80</v>
      </c>
      <c r="K1" s="149" t="s">
        <v>5</v>
      </c>
      <c r="L1" s="150" t="s">
        <v>79</v>
      </c>
      <c r="M1" s="149" t="s">
        <v>157</v>
      </c>
      <c r="N1" s="150" t="s">
        <v>158</v>
      </c>
      <c r="O1" s="150" t="s">
        <v>39</v>
      </c>
      <c r="P1" s="149" t="s">
        <v>144</v>
      </c>
      <c r="Q1" s="150" t="s">
        <v>22</v>
      </c>
      <c r="R1" s="151" t="s">
        <v>51</v>
      </c>
      <c r="S1" s="156" t="s">
        <v>7</v>
      </c>
      <c r="T1" s="153" t="s">
        <v>120</v>
      </c>
      <c r="U1" s="62" t="s">
        <v>8</v>
      </c>
      <c r="V1" s="152" t="s">
        <v>49</v>
      </c>
      <c r="W1" s="152" t="s">
        <v>48</v>
      </c>
      <c r="X1" s="62" t="s">
        <v>9</v>
      </c>
      <c r="Y1" s="152" t="s">
        <v>50</v>
      </c>
      <c r="Z1" s="152" t="s">
        <v>53</v>
      </c>
      <c r="AA1" s="62" t="s">
        <v>10</v>
      </c>
      <c r="AB1" s="152" t="s">
        <v>151</v>
      </c>
      <c r="AC1" s="152" t="s">
        <v>54</v>
      </c>
      <c r="AD1" s="62" t="s">
        <v>11</v>
      </c>
      <c r="AE1" s="152" t="s">
        <v>56</v>
      </c>
      <c r="AF1" s="152" t="s">
        <v>46</v>
      </c>
      <c r="AG1" s="62" t="s">
        <v>13</v>
      </c>
      <c r="AH1" s="152" t="s">
        <v>57</v>
      </c>
      <c r="AI1" s="152" t="s">
        <v>55</v>
      </c>
      <c r="AJ1" s="62" t="s">
        <v>14</v>
      </c>
      <c r="AK1" s="152" t="s">
        <v>58</v>
      </c>
      <c r="AL1" s="152" t="s">
        <v>59</v>
      </c>
      <c r="AM1" s="62" t="s">
        <v>15</v>
      </c>
      <c r="AN1" s="152" t="s">
        <v>60</v>
      </c>
      <c r="AO1" s="152" t="s">
        <v>61</v>
      </c>
      <c r="AP1" s="62" t="s">
        <v>16</v>
      </c>
      <c r="AQ1" s="152" t="s">
        <v>62</v>
      </c>
      <c r="AR1" s="152" t="s">
        <v>63</v>
      </c>
      <c r="AS1" s="62" t="s">
        <v>17</v>
      </c>
      <c r="AT1" s="152" t="s">
        <v>64</v>
      </c>
      <c r="AU1" s="152" t="s">
        <v>65</v>
      </c>
      <c r="AV1" s="154" t="s">
        <v>18</v>
      </c>
      <c r="AW1" s="154" t="s">
        <v>198</v>
      </c>
      <c r="AX1" s="63" t="s">
        <v>19</v>
      </c>
      <c r="AY1" s="81" t="s">
        <v>66</v>
      </c>
      <c r="AZ1" s="81" t="s">
        <v>70</v>
      </c>
      <c r="BA1" s="63" t="s">
        <v>20</v>
      </c>
      <c r="BB1" s="81" t="s">
        <v>67</v>
      </c>
      <c r="BC1" s="81" t="s">
        <v>71</v>
      </c>
      <c r="BD1" s="63" t="s">
        <v>21</v>
      </c>
      <c r="BE1" s="81" t="s">
        <v>68</v>
      </c>
      <c r="BF1" s="81" t="s">
        <v>72</v>
      </c>
      <c r="BG1" s="63" t="s">
        <v>69</v>
      </c>
      <c r="BH1" s="81" t="s">
        <v>73</v>
      </c>
      <c r="BI1" s="155" t="s">
        <v>74</v>
      </c>
      <c r="BJ1" s="60" t="s">
        <v>12</v>
      </c>
      <c r="BK1" s="60" t="s">
        <v>202</v>
      </c>
      <c r="BL1" s="82" t="s">
        <v>6</v>
      </c>
    </row>
    <row r="2" spans="1:64" s="65" customFormat="1" ht="75" customHeight="1" x14ac:dyDescent="0.25">
      <c r="A2" s="65">
        <v>1</v>
      </c>
      <c r="B2" s="66" t="s">
        <v>200</v>
      </c>
      <c r="C2" s="65" t="s">
        <v>139</v>
      </c>
      <c r="D2" s="65">
        <v>36</v>
      </c>
      <c r="E2" s="65" t="s">
        <v>30</v>
      </c>
      <c r="F2" s="66" t="s">
        <v>35</v>
      </c>
      <c r="G2" s="80" t="s">
        <v>146</v>
      </c>
      <c r="H2" s="65" t="s">
        <v>45</v>
      </c>
      <c r="I2" s="67" t="s">
        <v>25</v>
      </c>
      <c r="J2" s="78" t="str">
        <f>IF(I2="NO","Medidas de refuerzo, sin riesgo",IF(I2="SI","Capacitación sobre efectos del consumo de cigarrillo, efectos sobre la salud, seguimiento medico control de EPOC y sintomas asociados"))</f>
        <v>Medidas de refuerzo, sin riesgo</v>
      </c>
      <c r="K2" s="67" t="s">
        <v>25</v>
      </c>
      <c r="L2" s="78" t="str">
        <f>IF(K2="NO","Medidas de refuerzo, PyP",IF(K2="SI","Formacion promoción, concientización y compromiso, apoyo Psicologico, seguimiento medico control de EPS"))</f>
        <v>Medidas de refuerzo, PyP</v>
      </c>
      <c r="M2" s="65">
        <v>47</v>
      </c>
      <c r="N2" s="73" t="str">
        <f>IF(M2&lt;=47,"Sin riesgo",IF(M2&lt;=54,"Riesgo Medio",IF(M2&gt;=55,"Riesgo Alto")))</f>
        <v>Sin riesgo</v>
      </c>
      <c r="O2" s="74" t="str">
        <f>IF(N2="Sin riesgo","Medidas de refuerzo, prevención",IF(N2="Riesgo Medio","Revisión Pausas activas, actividades esparcimiento, recreacion y deporte",IF(N2="Riesgo Alto","Revisión ajuste horario, cumplimiento normatividad")))</f>
        <v>Medidas de refuerzo, prevención</v>
      </c>
      <c r="P2" s="65" t="s">
        <v>164</v>
      </c>
      <c r="Q2" s="22" t="s">
        <v>25</v>
      </c>
      <c r="R2" s="80" t="str">
        <f>IF(Q2="NO","ActIvidades de promoción y prevención,seguimiento examenes periodicos",IF(Q2="SI","Seguimiento medico control de EPS, vigilancia medicación, forrmaciones autocuidado"))</f>
        <v>ActIvidades de promoción y prevención,seguimiento examenes periodicos</v>
      </c>
      <c r="S2" s="68">
        <f>AVERAGE(U2,X2,AA2,AD2,AG2,AJ2,AM2,AP2,AS2)</f>
        <v>41.666666666666664</v>
      </c>
      <c r="T2" s="83" t="str">
        <f>IF(S2&lt;=30,"Riesgo Bajo",IF(S2&lt;=50,"Riesgo medio",IF(S2&lt;=60,"Riesgo Alto",IF(S2&lt;=100,"Riesgo muy Alto"))))</f>
        <v>Riesgo medio</v>
      </c>
      <c r="U2" s="65">
        <v>15</v>
      </c>
      <c r="V2" s="73" t="str">
        <f>IF(U2&lt;=30,"Riesgo Bajo",IF(U2&lt;=50,"Riesgo medio",IF(U2&lt;=60,"Riesgo Alto",IF(U2&lt;=100,"Riesgo muy Alto"))))</f>
        <v>Riesgo Bajo</v>
      </c>
      <c r="W2" s="74" t="str">
        <f>IF(V2="Riesgo Bajo",Variables!$C$19,IF('Base de datos'!V2="Riesgo Medio",Variables!$D$19,IF('Base de datos'!V2="Riesgo Alto",Variables!$E$19,IF(V2="Riesgo muy Alto",Variables!$E$19))))</f>
        <v xml:space="preserve">• Refuezo habilidades blandas 
• Seguimiento Lideres
•Refuerzo continuo
</v>
      </c>
      <c r="X2" s="65">
        <v>70</v>
      </c>
      <c r="Y2" s="73" t="str">
        <f>IF(X2&lt;=30,"Riesgo Bajo",IF(X2&lt;=50,"Riesgo medio",IF(X2&lt;=60,"Riesgo Alto",IF(X2&lt;=100,"Riesgo muy Alto"))))</f>
        <v>Riesgo muy Alto</v>
      </c>
      <c r="Z2" s="80" t="str">
        <f>IF(Y2="Riesgo Bajo",Variables!$C$22,IF(Y2="Riesgo Medio",Variables!$D$22,IF(Y2="Riesgo Alto",Variables!$E$22,IF(Y2="Riesgo muy Alto",Variables!$E$22))))</f>
        <v>• Hacer capacitaciones relacionadas con el conocimiento de sí mismo, 
inteligencia emocional.
• Trabajo en equipo basado en valores de compromiso y solidaridad.
• Desarrollar campañas que conlleven al fortalecimiento de la comunicación, donde se resalten los valores organizacionales con reglas de convivencia como: campañas de saludos, expresiones verbales y gestuales, para generar un impacto positivo en las relaciones interpersonales.</v>
      </c>
      <c r="AA2" s="65">
        <v>20</v>
      </c>
      <c r="AB2" s="73" t="str">
        <f>IF(AA2&lt;=30,"Riesgo Bajo",IF(AA2&lt;=50,"Riesgo medio",IF(AA2&lt;=60,"Riesgo Alto",IF(AA2&lt;=100,"Riesgo muy Alto"))))</f>
        <v>Riesgo Bajo</v>
      </c>
      <c r="AC2" s="80" t="str">
        <f>IF(AB2="Riesgo Bajo",Variables!$C$25,IF(AB2="Riesgo Medio",Variables!$D$25,IF(AB2="Riesgo Alto",Variables!$E$25,IF(AB2="Riesgo muy Alto",Variables!$E$25))))</f>
        <v>• Continuar retroalimentación constante
• Grupos focales y participativos
• Incentivos cumplimento de logros</v>
      </c>
      <c r="AD2" s="65">
        <v>60</v>
      </c>
      <c r="AE2" s="73" t="str">
        <f>IF(AD2&lt;=30,"Riesgo Bajo",IF(AD2&lt;=50,"Riesgo medio",IF(AD2&lt;=60,"Riesgo Alto",IF(AD2&lt;=100,"Riesgo muy Alto"))))</f>
        <v>Riesgo Alto</v>
      </c>
      <c r="AF2" s="80" t="str">
        <f>IF(AE2="Riesgo Bajo",Variables!$C$28,IF(AE2="Riesgo Medio",Variables!$D$28,IF(AE2="Riesgo Alto",Variables!$E$28,IF(AE2="Riesgo muy Alto",Variables!$E$28))))</f>
        <v>• Desarrollar programas de acogida e integración a los nuevos trabajadores con la explicación de las normas formales y de los valores culturales de la organización.
• Capacitar a líderes y acompañar desde el área de gestión humana en los procesos de seguimiento hacia el personal colaborador
• Diseñar plan de formación, induccion, manual de funciones y seguimiento. 
• Establecer flujogramas de procesos y socializar
• Delimitar funciones y responsabilidades</v>
      </c>
      <c r="AG2" s="65">
        <v>20</v>
      </c>
      <c r="AH2" s="73" t="str">
        <f>IF(AG2&lt;=30,"Riesgo Bajo",IF(AG2&lt;=50,"Riesgo medio",IF(AG2&lt;=60,"Riesgo Alto",IF(AG2&lt;=100,"Riesgo muy Alto"))))</f>
        <v>Riesgo Bajo</v>
      </c>
      <c r="AI2" s="80" t="str">
        <f>IF(AH2="Riesgo Bajo",Variables!$C$31,IF(AH2="Riesgo Medio",Variables!$D$31,IF(AH2="Riesgo Alto",Variables!$E$31,IF(AH2="Riesgo muy Alto",Variables!$E$31))))</f>
        <v>• Continuar con elplan de formación y desarrollo
• Reforzar formaciones 
• Seguimiento cronogramas de capacitación</v>
      </c>
      <c r="AJ2" s="65">
        <v>40</v>
      </c>
      <c r="AK2" s="73" t="str">
        <f>IF(AJ2&lt;=30,"Riesgo Bajo",IF(AJ2&lt;=50,"Riesgo medio",IF(AJ2&lt;=60,"Riesgo Alto",IF(AJ2&lt;=100,"Riesgo muy Alto"))))</f>
        <v>Riesgo medio</v>
      </c>
      <c r="AL2" s="80" t="str">
        <f>IF(AK2="Riesgo Bajo",Variables!$C$34,IF(AK2="Riesgo Medio",Variables!$D$34,IF(AK2="Riesgo Alto",Variables!$E$34,IF(AK2="Riesgo muy Alto",Variables!$E$34))))</f>
        <v>• Se recomienda revisar los perfiles con el fin de ajustarlos y divulgarlos de forma clara y objetiva para que las personas entiendan y asuman adecuadamente sus funciones, principalmente la coordinación a través de la toma de decisiones y las líneas de autoridad.
• Implementar espacios administrativos donde el personal pueda dedicar tiempo laboral a la ejecución de funciones  propias del cargo.</v>
      </c>
      <c r="AM2" s="65">
        <v>70</v>
      </c>
      <c r="AN2" s="73" t="str">
        <f>IF(AM2&lt;=30,"Riesgo Bajo",IF(AM2&lt;=50,"Riesgo medio",IF(AM2&lt;=60,"Riesgo Alto",IF(AM2&lt;=100,"Riesgo muy Alto"))))</f>
        <v>Riesgo muy Alto</v>
      </c>
      <c r="AO2" s="80" t="str">
        <f>IF(AN2="Riesgo Bajo",Variables!$C$37,IF(AN2="Riesgo Medio",Variables!$D$37,IF(AN2="Riesgo Alto",Variables!$E$37,IF(AN2="Riesgo muy Alto",Variables!$E$37))))</f>
        <v>• Formación de líderes: en competencias de  planeación, manejo del tiempo,  resolución de conflictos y comunicación asertiva. 
• Trabajo en manejo del estrés,    inteligencia emocional y estilos de afrontamiento.  
•Valoración roles y responsabilidades
•cronogramas de trabajo y entrega,</v>
      </c>
      <c r="AP2" s="65">
        <v>60</v>
      </c>
      <c r="AQ2" s="73" t="str">
        <f>IF(AP2&lt;=30,"Riesgo Bajo",IF(AP2&lt;=50,"Riesgo medio",IF(AP2&lt;=60,"Riesgo Alto",IF(AP2&lt;=100,"Riesgo muy Alto"))))</f>
        <v>Riesgo Alto</v>
      </c>
      <c r="AR2" s="80" t="str">
        <f>IF(AQ2="Riesgo Bajo",Variables!$C$40,IF(AQ2="Riesgo Medio",Variables!$D$40,IF(AQ2="Riesgo Alto",Variables!$E$40,IF(AQ2="Riesgo muy Alto",Variables!$E$40))))</f>
        <v xml:space="preserve">• Validar tiempos requeridos para  realización de tareas. Esto con el fin de identificar sobrecarga laboral. 
• Formar en administración del tiempo. 
• Establecer pausas que permitan una recuperación adecuada después de tareas muy exigentes.
• Intervenir con el apoyo de Seguridad y Salud en el Trabajo, validando con el análisis de puestos de trabajo en cargos específicos.  </v>
      </c>
      <c r="AS2" s="65">
        <v>20</v>
      </c>
      <c r="AT2" s="73" t="str">
        <f>IF(AS2&lt;=30,"Riesgo Bajo",IF(AS2&lt;=50,"Riesgo medio",IF(AS2&lt;=60,"Riesgo Alto",IF(AS2&lt;=100,"Riesgo muy Alto"))))</f>
        <v>Riesgo Bajo</v>
      </c>
      <c r="AU2" s="80" t="str">
        <f>IF(AT2="Riesgo Bajo",Variables!$C$43,IF(AT2="Riesgo Medio",Variables!$D$43,IF(AT2="Riesgo Alto",Variables!$E$43,IF(AT2="Riesgo muy Alto",Variables!$E$43))))</f>
        <v xml:space="preserve">• Marcar prioridades en las tareas. 
• Establecer cronograas de entrega
•  Garantizar descansos y pausas activas
</v>
      </c>
      <c r="AV2" s="65">
        <f t="shared" ref="AV2:AV66" si="0">AVERAGE(AX2,BA2,BD2,BG2)</f>
        <v>20.75</v>
      </c>
      <c r="AW2" s="73" t="str">
        <f>IF(AV2&lt;=30,"Riesgo Bajo",IF(AV2&lt;=50,"Riesgo medio",IF(AV2&lt;=60,"Riesgo Alto",IF(AV2&lt;=100,"Riesgo muy Alto"))))</f>
        <v>Riesgo Bajo</v>
      </c>
      <c r="AX2" s="65">
        <v>10</v>
      </c>
      <c r="AY2" s="73" t="str">
        <f>IF(AX2&lt;=30,"Riesgo Bajo",IF(AX2&lt;=50,"Riesgo medio",IF(AX2&lt;=60,"Riesgo Alto",IF(AX2&lt;=100,"Riesgo muy Alto"))))</f>
        <v>Riesgo Bajo</v>
      </c>
      <c r="AZ2" s="80" t="str">
        <f>IF(AY2="Riesgo Bajo",Variables!$C$47,IF(AY2="Riesgo Medio",Variables!$D$47,IF(AY2="Riesgo Alto",Variables!$E$47,IF(AY2="Riesgo muy Alto",Variables!$E$47))))</f>
        <v>• Divulgar alianzas estrategicas para  actividades de esparcimiento y recreacion
• Promover espacios de crecimiento personal, academico, espiritual o deportivo de forma periodica</v>
      </c>
      <c r="BA2" s="65">
        <v>15</v>
      </c>
      <c r="BB2" s="73" t="str">
        <f>IF(BA2&lt;=30,"Riesgo Bajo",IF(BA2&lt;=50,"Riesgo medio",IF(BA2&lt;=60,"Riesgo Alto",IF(BA2&lt;=100,"Riesgo muy Alto"))))</f>
        <v>Riesgo Bajo</v>
      </c>
      <c r="BC2" s="80" t="str">
        <f>IF(BB2="Riesgo Bajo",Variables!$C$50,IF(BB2="Riesgo Medio",Variables!$D$50,IF(BB2="Riesgo Alto",Variables!$E$50,IF(BB2="Riesgo muy Alto",Variables!$E$50))))</f>
        <v xml:space="preserve">• Capacitar en manejo de las finanzas personales y familiares.
•  Promover ahorros </v>
      </c>
      <c r="BD2" s="65">
        <v>8</v>
      </c>
      <c r="BE2" s="73" t="str">
        <f>IF(BD2&lt;=30,"Riesgo Bajo",IF(BD2&lt;=50,"Riesgo medio",IF(BD2&lt;=60,"Riesgo Alto",IF(BD2&lt;=100,"Riesgo muy Alto"))))</f>
        <v>Riesgo Bajo</v>
      </c>
      <c r="BF2" s="80" t="str">
        <f>IF(BE2="Riesgo Bajo",Variables!$C$53,IF(BE2="Riesgo Medio",Variables!$D$53,IF(BE2="Riesgo Alto",Variables!$E$53,IF(BE2="Riesgo muy Alto",Variables!$E$53))))</f>
        <v>• Sin amenaza, conservación, remodelaciones de acuerdo a condiciones economicas</v>
      </c>
      <c r="BG2" s="65">
        <v>50</v>
      </c>
      <c r="BH2" s="73" t="str">
        <f>IF(BG2&lt;=30,"Riesgo Bajo",IF(BG2&lt;=50,"Riesgo medio",IF(BG2&lt;=60,"Riesgo Alto",IF(BG2&lt;=100,"Riesgo muy Alto"))))</f>
        <v>Riesgo medio</v>
      </c>
      <c r="BI2" s="80" t="str">
        <f>IF(BH2="Riesgo Bajo",Variables!$C$56,IF(BH2="Riesgo Medio",Variables!$D$56,IF(BH2="Riesgo Alto",Variables!$E$56,IF(BH2="Riesgo muy Alto",Variables!$E$56))))</f>
        <v xml:space="preserve">• Promocion y acompañamiento para uso de Asesorias psicologicas individuales.
• Formacion en manejo de tensiones e inyteligencia emocional </v>
      </c>
      <c r="BJ2" s="65">
        <v>19</v>
      </c>
      <c r="BK2" s="73" t="str">
        <f>IF(BJ2&lt;=30,"Riesgo Bajo",IF(BJ2&lt;=50,"Riesgo medio",IF(BJ2&lt;=60,"Riesgo Alto",IF(BJ2&lt;=100,"Riesgo muy Alto"))))</f>
        <v>Riesgo Bajo</v>
      </c>
      <c r="BL2" s="80" t="str">
        <f>IF(BJ2&lt;=30,Variables!$C$59,IF(BJ2&lt;=50,Variables!$D$59,IF(BJ2&lt;=60,Variables!$E$59,IF(BJ2&gt;=100,Variables!E59))))</f>
        <v>• Promoción de la salud mental y prevención del trastorno mental en el  trabajo.
• Fomento de estilos de vida saludables.</v>
      </c>
    </row>
    <row r="3" spans="1:64" s="65" customFormat="1" ht="106.5" customHeight="1" x14ac:dyDescent="0.25">
      <c r="A3" s="65">
        <v>2</v>
      </c>
      <c r="B3" s="66" t="s">
        <v>199</v>
      </c>
      <c r="C3" s="65" t="s">
        <v>139</v>
      </c>
      <c r="D3" s="65">
        <v>31</v>
      </c>
      <c r="E3" s="65" t="s">
        <v>30</v>
      </c>
      <c r="F3" s="66" t="s">
        <v>35</v>
      </c>
      <c r="G3" s="66" t="s">
        <v>146</v>
      </c>
      <c r="H3" s="65" t="s">
        <v>45</v>
      </c>
      <c r="I3" s="67" t="s">
        <v>26</v>
      </c>
      <c r="J3" s="78" t="str">
        <f t="shared" ref="J3:J5" si="1">IF(I3="NO","Medidas de refuerzo, sin riesgo",IF(I3="SI","Capacitación sobre efectos del consumo de cigarrillo, efectos sobre la salud, seguimiento medico control de EPOC y sintomas asociados"))</f>
        <v>Capacitación sobre efectos del consumo de cigarrillo, efectos sobre la salud, seguimiento medico control de EPOC y sintomas asociados</v>
      </c>
      <c r="K3" s="67" t="s">
        <v>26</v>
      </c>
      <c r="L3" s="78" t="str">
        <f t="shared" ref="L3:L66" si="2">IF(K3="NO","Medidas de refuerzo, PyP",IF(K3="SI","Formacion promoción, concientización y compromiso, apoyo Psicologico, seguimiento medico control de EPS"))</f>
        <v>Formacion promoción, concientización y compromiso, apoyo Psicologico, seguimiento medico control de EPS</v>
      </c>
      <c r="M3" s="65">
        <v>47</v>
      </c>
      <c r="N3" s="73" t="str">
        <f t="shared" ref="N3:N66" si="3">IF(M3&lt;=47,"Sin riesgo",IF(M3&lt;=54,"Riesgo Medio",IF(M3&gt;=55,"Riesgo Alto")))</f>
        <v>Sin riesgo</v>
      </c>
      <c r="O3" s="74" t="str">
        <f t="shared" ref="O3:O4" si="4">IF(N3="Sin riesgo","Medidas de refuerzo, prevención",IF(N3="Riesgo Medio","Revisión Pausas activas, actividades esparcimiento, recreacion y deporte",IF(N3="Riesgo Alto","Revisión ajuste horario, cumplimiento normatividad")))</f>
        <v>Medidas de refuerzo, prevención</v>
      </c>
      <c r="P3" s="65" t="s">
        <v>161</v>
      </c>
      <c r="Q3" s="22" t="s">
        <v>26</v>
      </c>
      <c r="R3" s="80" t="str">
        <f t="shared" ref="R3:R66" si="5">IF(Q3="NO","ActIvidades de promoción y prevención,seguimiento examenes periodicos",IF(Q3="SI","Seguimiento medico control de EPS, vigilancia medicación, forrmaciones autocuidado"))</f>
        <v>Seguimiento medico control de EPS, vigilancia medicación, forrmaciones autocuidado</v>
      </c>
      <c r="S3" s="68">
        <f t="shared" ref="S3:S66" si="6">AVERAGE(U3,X3,AA3,AD3,AG3,AJ3,AM3,AP3,AS3)</f>
        <v>50.666666666666664</v>
      </c>
      <c r="T3" s="83" t="str">
        <f t="shared" ref="T3:T66" si="7">IF(S3&lt;=30,"Riesgo Bajo",IF(S3&lt;=50,"Riesgo medio",IF(S3&lt;=60,"Riesgo Alto",IF(S3&lt;=100,"Riesgo muy Alto"))))</f>
        <v>Riesgo Alto</v>
      </c>
      <c r="U3" s="65">
        <v>65</v>
      </c>
      <c r="V3" s="73" t="str">
        <f t="shared" ref="V3:V66" si="8">IF(U3&lt;=30,"Riesgo Bajo",IF(U3&lt;=50,"Riesgo medio",IF(U3&lt;=60,"Riesgo Alto",IF(U3&lt;=100,"Riesgo muy Alto"))))</f>
        <v>Riesgo muy Alto</v>
      </c>
      <c r="W3" s="74" t="str">
        <f>IF(V3="Riesgo Bajo",Variables!$C$19,IF('Base de datos'!V3="Riesgo Medio",Variables!$D$19,IF('Base de datos'!V3="Riesgo Alto",Variables!$E$19,IF(V3="Riesgo muy Alto",Variables!$E$19))))</f>
        <v>•Implementar el trabajo de grupo focales teniendo en cuenta la guia del Ministerio de Trabajo sobre la promoción, prevención e intervención de los factores psicosociales, creando  espacios de reflexión, para  compartir dudas y poner en común experiencias. 
•Formación la planificación y asignación del trabajo, consecución de resultados, resolución de conflictos, participación, motivación, apoyo, interacción y comunicación con sus colaboradores.</v>
      </c>
      <c r="X3" s="65">
        <v>40</v>
      </c>
      <c r="Y3" s="73" t="str">
        <f t="shared" ref="Y3:Y66" si="9">IF(X3&lt;=30,"Riesgo Bajo",IF(X3&lt;=50,"Riesgo medio",IF(X3&lt;=60,"Riesgo Alto",IF(X3&lt;=100,"Riesgo muy Alto"))))</f>
        <v>Riesgo medio</v>
      </c>
      <c r="Z3" s="80" t="str">
        <f>IF(Y3="Riesgo Bajo",Variables!$C$22,IF(Y3="Riesgo Medio",Variables!$D$22,IF(Y3="Riesgo Alto",Variables!$E$22,IF(Y3="Riesgo muy Alto",Variables!$E$22))))</f>
        <v>• Establecer contacto e interacción con otras personas en el trabajo.
• Verificar la calidad de interacciones, apoyo, resolución de problemas, cohesión y trabajo en equipo entre compañeros en el trabajo.</v>
      </c>
      <c r="AA3" s="65">
        <v>30</v>
      </c>
      <c r="AB3" s="73" t="str">
        <f t="shared" ref="AB3:AB66" si="10">IF(AA3&lt;=30,"Riesgo Bajo",IF(AA3&lt;=50,"Riesgo medio",IF(AA3&lt;=60,"Riesgo Alto",IF(AA3&lt;=100,"Riesgo muy Alto"))))</f>
        <v>Riesgo Bajo</v>
      </c>
      <c r="AC3" s="80" t="str">
        <f>IF(AB3="Riesgo Bajo",Variables!$C$25,IF(AB3="Riesgo Medio",Variables!$D$25,IF(AB3="Riesgo Alto",Variables!$E$25,IF(AB3="Riesgo muy Alto",Variables!$E$25))))</f>
        <v>• Continuar retroalimentación constante
• Grupos focales y participativos
• Incentivos cumplimento de logros</v>
      </c>
      <c r="AD3" s="65">
        <v>100</v>
      </c>
      <c r="AE3" s="73" t="str">
        <f t="shared" ref="AE3:AE66" si="11">IF(AD3&lt;=30,"Riesgo Bajo",IF(AD3&lt;=50,"Riesgo medio",IF(AD3&lt;=60,"Riesgo Alto",IF(AD3&lt;=100,"Riesgo muy Alto"))))</f>
        <v>Riesgo muy Alto</v>
      </c>
      <c r="AF3" s="80" t="str">
        <f>IF(AE3="Riesgo Bajo",Variables!$C$28,IF(AE3="Riesgo Medio",Variables!$D$28,IF(AE3="Riesgo Alto",Variables!$E$28,IF(AE3="Riesgo muy Alto",Variables!$E$28))))</f>
        <v>• Desarrollar programas de acogida e integración a los nuevos trabajadores con la explicación de las normas formales y de los valores culturales de la organización.
• Capacitar a líderes y acompañar desde el área de gestión humana en los procesos de seguimiento hacia el personal colaborador
• Diseñar plan de formación, induccion, manual de funciones y seguimiento. 
• Establecer flujogramas de procesos y socializar
• Delimitar funciones y responsabilidades</v>
      </c>
      <c r="AG3" s="65">
        <v>33</v>
      </c>
      <c r="AH3" s="73" t="str">
        <f t="shared" ref="AH3:AH66" si="12">IF(AG3&lt;=30,"Riesgo Bajo",IF(AG3&lt;=50,"Riesgo medio",IF(AG3&lt;=60,"Riesgo Alto",IF(AG3&lt;=100,"Riesgo muy Alto"))))</f>
        <v>Riesgo medio</v>
      </c>
      <c r="AI3" s="80" t="str">
        <f>IF(AH3="Riesgo Bajo",Variables!$C$31,IF(AH3="Riesgo Medio",Variables!$D$31,IF(AH3="Riesgo Alto",Variables!$E$31,IF(AH3="Riesgo muy Alto",Variables!$E$31))))</f>
        <v>• Reforzar de plan de entrenamiento 
• Diseñar el programa de capacitación  por cargos,
• Diseñar capacitaciones de forma que sean estímulo y oportunidad para el trabajador.
• Generar alianzas que permitan la formación y calificacion de los empleados en su rol</v>
      </c>
      <c r="AJ3" s="65">
        <v>72</v>
      </c>
      <c r="AK3" s="73" t="str">
        <f t="shared" ref="AK3:AK66" si="13">IF(AJ3&lt;=30,"Riesgo Bajo",IF(AJ3&lt;=50,"Riesgo medio",IF(AJ3&lt;=60,"Riesgo Alto",IF(AJ3&lt;=100,"Riesgo muy Alto"))))</f>
        <v>Riesgo muy Alto</v>
      </c>
      <c r="AL3" s="80" t="str">
        <f>IF(AK3="Riesgo Bajo",Variables!$C$34,IF(AK3="Riesgo Medio",Variables!$D$34,IF(AK3="Riesgo Alto",Variables!$E$34,IF(AK3="Riesgo muy Alto",Variables!$E$34))))</f>
        <v xml:space="preserve">• Delimitar roles, funciones y responsabilidades
• Involucrar a los trabajadores en la toma de decisiones sobre la organización de su trabajo, así como, acciones para acordar y mejorar el margen de libertad y reuniones para abordar las áreas de oportunidad de mejora.
•Alentar a su personal a que escojan los métodos de trabajo que se ajusten a sus necesidades.
• Incentivar la creatividad de los colaboradores.
</v>
      </c>
      <c r="AM3" s="65">
        <v>17</v>
      </c>
      <c r="AN3" s="73" t="str">
        <f t="shared" ref="AN3:AN66" si="14">IF(AM3&lt;=30,"Riesgo Bajo",IF(AM3&lt;=50,"Riesgo medio",IF(AM3&lt;=60,"Riesgo Alto",IF(AM3&lt;=100,"Riesgo muy Alto"))))</f>
        <v>Riesgo Bajo</v>
      </c>
      <c r="AO3" s="80" t="str">
        <f>IF(AN3="Riesgo Bajo",Variables!$C$37,IF(AN3="Riesgo Medio",Variables!$D$37,IF(AN3="Riesgo Alto",Variables!$E$37,IF(AN3="Riesgo muy Alto",Variables!$E$37))))</f>
        <v xml:space="preserve">• Supervision constante roles y responsabilidades
• Formación en Planeacion estrategica
• Refuerzo en Distribucion eficaz del tiempo </v>
      </c>
      <c r="AP3" s="65">
        <v>45</v>
      </c>
      <c r="AQ3" s="73" t="str">
        <f t="shared" ref="AQ3:AQ66" si="15">IF(AP3&lt;=30,"Riesgo Bajo",IF(AP3&lt;=50,"Riesgo medio",IF(AP3&lt;=60,"Riesgo Alto",IF(AP3&lt;=100,"Riesgo muy Alto"))))</f>
        <v>Riesgo medio</v>
      </c>
      <c r="AR3" s="80" t="str">
        <f>IF(AQ3="Riesgo Bajo",Variables!$C$40,IF(AQ3="Riesgo Medio",Variables!$D$40,IF(AQ3="Riesgo Alto",Variables!$E$40,IF(AQ3="Riesgo muy Alto",Variables!$E$40))))</f>
        <v>• Revisar la carga laboral que tienen los colaboradores de acuerdo con el volumen de tareas asignadas. 
• Validar horas pico de producción y velocidad del trabajo.
• Implementar trabajo colaborativo y delegación de tareas</v>
      </c>
      <c r="AS3" s="65">
        <v>54</v>
      </c>
      <c r="AT3" s="73" t="str">
        <f t="shared" ref="AT3:AT66" si="16">IF(AS3&lt;=30,"Riesgo Bajo",IF(AS3&lt;=50,"Riesgo medio",IF(AS3&lt;=60,"Riesgo Alto",IF(AS3&lt;=100,"Riesgo muy Alto"))))</f>
        <v>Riesgo Alto</v>
      </c>
      <c r="AU3" s="80" t="str">
        <f>IF(AT3="Riesgo Bajo",Variables!$C$43,IF(AT3="Riesgo Medio",Variables!$D$43,IF(AT3="Riesgo Alto",Variables!$E$43,IF(AT3="Riesgo muy Alto",Variables!$E$43))))</f>
        <v xml:space="preserve">• Implementar y/o dar continuidad al programa de pausas activas, alternándolo con ejercicios lúdicos que conlleve a mejorar la fatiga física y visual.
• Determinar la cantidad, complejidad y detalle de las actividades. Y el tiempo que disponen para realizarla
• Establecer la carga de trabajo de acuerdo a las habilidades y puestos de trabajo. </v>
      </c>
      <c r="AV3" s="65">
        <f t="shared" si="0"/>
        <v>45.5</v>
      </c>
      <c r="AW3" s="73" t="str">
        <f t="shared" ref="AW3:AW66" si="17">IF(AV3&lt;=30,"Riesgo Bajo",IF(AV3&lt;=50,"Riesgo medio",IF(AV3&lt;=60,"Riesgo Alto",IF(AV3&lt;=100,"Riesgo muy Alto"))))</f>
        <v>Riesgo medio</v>
      </c>
      <c r="AX3" s="65">
        <v>42</v>
      </c>
      <c r="AY3" s="73" t="str">
        <f t="shared" ref="AY3:AY66" si="18">IF(AX3&lt;=30,"Riesgo Bajo",IF(AX3&lt;=50,"Riesgo medio",IF(AX3&lt;=60,"Riesgo Alto",IF(AX3&lt;=100,"Riesgo muy Alto"))))</f>
        <v>Riesgo medio</v>
      </c>
      <c r="AZ3" s="80" t="str">
        <f>IF(AY3="Riesgo Bajo",Variables!$C$47,IF(AY3="Riesgo Medio",Variables!$D$47,IF(AY3="Riesgo Alto",Variables!$E$47,IF(AY3="Riesgo muy Alto",Variables!$E$47))))</f>
        <v>• Capacitar en la administración del tiempo, activación de la recreación y el esparcimiento.
• Fomentar  el aprovechamiento del tiempo libre, actividades de esparcimiento, deporte y recreación</v>
      </c>
      <c r="BA3" s="65">
        <v>20</v>
      </c>
      <c r="BB3" s="73" t="str">
        <f t="shared" ref="BB3:BB66" si="19">IF(BA3&lt;=30,"Riesgo Bajo",IF(BA3&lt;=50,"Riesgo medio",IF(BA3&lt;=60,"Riesgo Alto",IF(BA3&lt;=100,"Riesgo muy Alto"))))</f>
        <v>Riesgo Bajo</v>
      </c>
      <c r="BC3" s="80" t="str">
        <f>IF(BB3="Riesgo Bajo",Variables!$C$50,IF(BB3="Riesgo Medio",Variables!$D$50,IF(BB3="Riesgo Alto",Variables!$E$50,IF(BB3="Riesgo muy Alto",Variables!$E$50))))</f>
        <v xml:space="preserve">• Capacitar en manejo de las finanzas personales y familiares.
•  Promover ahorros </v>
      </c>
      <c r="BD3" s="65">
        <v>50</v>
      </c>
      <c r="BE3" s="73" t="str">
        <f t="shared" ref="BE3:BE66" si="20">IF(BD3&lt;=30,"Riesgo Bajo",IF(BD3&lt;=50,"Riesgo medio",IF(BD3&lt;=60,"Riesgo Alto",IF(BD3&lt;=100,"Riesgo muy Alto"))))</f>
        <v>Riesgo medio</v>
      </c>
      <c r="BF3" s="80" t="str">
        <f>IF(BE3="Riesgo Bajo",Variables!$C$53,IF(BE3="Riesgo Medio",Variables!$D$53,IF(BE3="Riesgo Alto",Variables!$E$53,IF(BE3="Riesgo muy Alto",Variables!$E$53))))</f>
        <v>• Realizar estudio de vivienda y entorno para identificar posibilidades de mejoramiento de vivienda a través de los beneficios de la caja de compensación familiar, créditos con empresas u otras entidades con las que se tenga convenio.</v>
      </c>
      <c r="BG3" s="65">
        <v>70</v>
      </c>
      <c r="BH3" s="73" t="str">
        <f t="shared" ref="BH3:BH66" si="21">IF(BG3&lt;=30,"Riesgo Bajo",IF(BG3&lt;=50,"Riesgo medio",IF(BG3&lt;=60,"Riesgo Alto",IF(BG3&lt;=100,"Riesgo muy Alto"))))</f>
        <v>Riesgo muy Alto</v>
      </c>
      <c r="BI3" s="80" t="str">
        <f>IF(BH3="Riesgo Bajo",Variables!$C$56,IF(BH3="Riesgo Medio",Variables!$D$56,IF(BH3="Riesgo Alto",Variables!$E$56,IF(BH3="Riesgo muy Alto",Variables!$E$56))))</f>
        <v>• Establecer un proceso interno de atención y acompañamiento psicológico (o apoyo interpersonal) para tratar casos de tensión familiar que influya en el desempeño laboral.</v>
      </c>
      <c r="BJ3" s="65">
        <v>30</v>
      </c>
      <c r="BK3" s="73" t="str">
        <f t="shared" ref="BK3:BK66" si="22">IF(BJ3&lt;=30,"Riesgo Bajo",IF(BJ3&lt;=50,"Riesgo medio",IF(BJ3&lt;=60,"Riesgo Alto",IF(BJ3&lt;=100,"Riesgo muy Alto"))))</f>
        <v>Riesgo Bajo</v>
      </c>
      <c r="BL3" s="80" t="str">
        <f>IF(BJ3&lt;=30,Variables!$C$59,IF(BJ3&lt;=50,Variables!$D$59,IF(BJ3&lt;=60,Variables!$E$59,IF(BJ3&gt;=100,Variables!E60))))</f>
        <v>• Promoción de la salud mental y prevención del trastorno mental en el  trabajo.
• Fomento de estilos de vida saludables.</v>
      </c>
    </row>
    <row r="4" spans="1:64" s="65" customFormat="1" ht="106.5" customHeight="1" x14ac:dyDescent="0.25">
      <c r="A4" s="65">
        <v>3</v>
      </c>
      <c r="B4" s="66" t="s">
        <v>133</v>
      </c>
      <c r="C4" s="66" t="s">
        <v>141</v>
      </c>
      <c r="D4" s="65">
        <v>23</v>
      </c>
      <c r="E4" s="65" t="s">
        <v>30</v>
      </c>
      <c r="F4" s="66" t="s">
        <v>37</v>
      </c>
      <c r="G4" s="66" t="s">
        <v>146</v>
      </c>
      <c r="H4" s="65" t="s">
        <v>43</v>
      </c>
      <c r="I4" s="67" t="s">
        <v>26</v>
      </c>
      <c r="J4" s="78" t="str">
        <f t="shared" si="1"/>
        <v>Capacitación sobre efectos del consumo de cigarrillo, efectos sobre la salud, seguimiento medico control de EPOC y sintomas asociados</v>
      </c>
      <c r="K4" s="67" t="s">
        <v>26</v>
      </c>
      <c r="L4" s="78" t="str">
        <f t="shared" si="2"/>
        <v>Formacion promoción, concientización y compromiso, apoyo Psicologico, seguimiento medico control de EPS</v>
      </c>
      <c r="M4" s="65">
        <v>47</v>
      </c>
      <c r="N4" s="73" t="str">
        <f t="shared" si="3"/>
        <v>Sin riesgo</v>
      </c>
      <c r="O4" s="74" t="str">
        <f t="shared" si="4"/>
        <v>Medidas de refuerzo, prevención</v>
      </c>
      <c r="P4" s="65" t="s">
        <v>164</v>
      </c>
      <c r="Q4" s="22" t="s">
        <v>25</v>
      </c>
      <c r="R4" s="80" t="str">
        <f t="shared" si="5"/>
        <v>ActIvidades de promoción y prevención,seguimiento examenes periodicos</v>
      </c>
      <c r="S4" s="68">
        <f t="shared" si="6"/>
        <v>51.888888888888886</v>
      </c>
      <c r="T4" s="83" t="str">
        <f t="shared" si="7"/>
        <v>Riesgo Alto</v>
      </c>
      <c r="U4" s="65">
        <v>55</v>
      </c>
      <c r="V4" s="73" t="str">
        <f t="shared" si="8"/>
        <v>Riesgo Alto</v>
      </c>
      <c r="W4" s="74" t="str">
        <f>IF(V4="Riesgo Bajo",Variables!$C$19,IF('Base de datos'!V4="Riesgo Medio",Variables!$D$19,IF('Base de datos'!V4="Riesgo Alto",Variables!$E$19,IF(V4="Riesgo muy Alto",Variables!$E$19))))</f>
        <v>•Implementar el trabajo de grupo focales teniendo en cuenta la guia del Ministerio de Trabajo sobre la promoción, prevención e intervención de los factores psicosociales, creando  espacios de reflexión, para  compartir dudas y poner en común experiencias. 
•Formación la planificación y asignación del trabajo, consecución de resultados, resolución de conflictos, participación, motivación, apoyo, interacción y comunicación con sus colaboradores.</v>
      </c>
      <c r="X4" s="65">
        <v>16</v>
      </c>
      <c r="Y4" s="73" t="str">
        <f t="shared" si="9"/>
        <v>Riesgo Bajo</v>
      </c>
      <c r="Z4" s="80" t="str">
        <f>IF(Y4="Riesgo Bajo",Variables!$C$22,IF(Y4="Riesgo Medio",Variables!$D$22,IF(Y4="Riesgo Alto",Variables!$E$22,IF(Y4="Riesgo muy Alto",Variables!$E$22))))</f>
        <v>• Refuezo interacciones grupales 
• Trabajos colaborativos
• Seguimiento y refuerzo habilidades individuales</v>
      </c>
      <c r="AA4" s="65">
        <v>61</v>
      </c>
      <c r="AB4" s="73" t="str">
        <f t="shared" si="10"/>
        <v>Riesgo muy Alto</v>
      </c>
      <c r="AC4" s="80" t="str">
        <f>IF(AB4="Riesgo Bajo",Variables!$C$25,IF(AB4="Riesgo Medio",Variables!$D$25,IF(AB4="Riesgo Alto",Variables!$E$25,IF(AB4="Riesgo muy Alto",Variables!$E$25))))</f>
        <v xml:space="preserve">• Crear espacios de reflexión de compartir dudas y poner en común experiencias.  
• Potencializar habilidades sociales, comunicativas, de solución de conflictos e inteligencia emocional.
</v>
      </c>
      <c r="AD4" s="65">
        <v>78</v>
      </c>
      <c r="AE4" s="73" t="str">
        <f t="shared" si="11"/>
        <v>Riesgo muy Alto</v>
      </c>
      <c r="AF4" s="80" t="str">
        <f>IF(AE4="Riesgo Bajo",Variables!$C$28,IF(AE4="Riesgo Medio",Variables!$D$28,IF(AE4="Riesgo Alto",Variables!$E$28,IF(AE4="Riesgo muy Alto",Variables!$E$28))))</f>
        <v>• Desarrollar programas de acogida e integración a los nuevos trabajadores con la explicación de las normas formales y de los valores culturales de la organización.
• Capacitar a líderes y acompañar desde el área de gestión humana en los procesos de seguimiento hacia el personal colaborador
• Diseñar plan de formación, induccion, manual de funciones y seguimiento. 
• Establecer flujogramas de procesos y socializar
• Delimitar funciones y responsabilidades</v>
      </c>
      <c r="AG4" s="65">
        <v>26</v>
      </c>
      <c r="AH4" s="74" t="str">
        <f t="shared" si="12"/>
        <v>Riesgo Bajo</v>
      </c>
      <c r="AI4" s="80" t="str">
        <f>IF(AH4="Riesgo Bajo",Variables!$C$31,IF(AH4="Riesgo Medio",Variables!$D$31,IF(AH4="Riesgo Alto",Variables!$E$31,IF(AH4="Riesgo muy Alto",Variables!$E$31))))</f>
        <v>• Continuar con elplan de formación y desarrollo
• Reforzar formaciones 
• Seguimiento cronogramas de capacitación</v>
      </c>
      <c r="AJ4" s="65">
        <v>81</v>
      </c>
      <c r="AK4" s="73" t="str">
        <f t="shared" si="13"/>
        <v>Riesgo muy Alto</v>
      </c>
      <c r="AL4" s="80" t="str">
        <f>IF(AK4="Riesgo Bajo",Variables!$C$34,IF(AK4="Riesgo Medio",Variables!$D$34,IF(AK4="Riesgo Alto",Variables!$E$34,IF(AK4="Riesgo muy Alto",Variables!$E$34))))</f>
        <v xml:space="preserve">• Delimitar roles, funciones y responsabilidades
• Involucrar a los trabajadores en la toma de decisiones sobre la organización de su trabajo, así como, acciones para acordar y mejorar el margen de libertad y reuniones para abordar las áreas de oportunidad de mejora.
•Alentar a su personal a que escojan los métodos de trabajo que se ajusten a sus necesidades.
• Incentivar la creatividad de los colaboradores.
</v>
      </c>
      <c r="AM4" s="65">
        <v>53</v>
      </c>
      <c r="AN4" s="73" t="str">
        <f t="shared" si="14"/>
        <v>Riesgo Alto</v>
      </c>
      <c r="AO4" s="80" t="str">
        <f>IF(AN4="Riesgo Bajo",Variables!$C$37,IF(AN4="Riesgo Medio",Variables!$D$37,IF(AN4="Riesgo Alto",Variables!$E$37,IF(AN4="Riesgo muy Alto",Variables!$E$37))))</f>
        <v>• Formación de líderes: en competencias de  planeación, manejo del tiempo,  resolución de conflictos y comunicación asertiva. 
• Trabajo en manejo del estrés,    inteligencia emocional y estilos de afrontamiento.  
•Valoración roles y responsabilidades
•cronogramas de trabajo y entrega,</v>
      </c>
      <c r="AP4" s="65">
        <v>37</v>
      </c>
      <c r="AQ4" s="73" t="str">
        <f t="shared" si="15"/>
        <v>Riesgo medio</v>
      </c>
      <c r="AR4" s="80" t="str">
        <f>IF(AQ4="Riesgo Bajo",Variables!$C$40,IF(AQ4="Riesgo Medio",Variables!$D$40,IF(AQ4="Riesgo Alto",Variables!$E$40,IF(AQ4="Riesgo muy Alto",Variables!$E$40))))</f>
        <v>• Revisar la carga laboral que tienen los colaboradores de acuerdo con el volumen de tareas asignadas. 
• Validar horas pico de producción y velocidad del trabajo.
• Implementar trabajo colaborativo y delegación de tareas</v>
      </c>
      <c r="AS4" s="65">
        <v>60</v>
      </c>
      <c r="AT4" s="73" t="str">
        <f t="shared" si="16"/>
        <v>Riesgo Alto</v>
      </c>
      <c r="AU4" s="80" t="str">
        <f>IF(AT4="Riesgo Bajo",Variables!$C$43,IF(AT4="Riesgo Medio",Variables!$D$43,IF(AT4="Riesgo Alto",Variables!$E$43,IF(AT4="Riesgo muy Alto",Variables!$E$43))))</f>
        <v xml:space="preserve">• Implementar y/o dar continuidad al programa de pausas activas, alternándolo con ejercicios lúdicos que conlleve a mejorar la fatiga física y visual.
• Determinar la cantidad, complejidad y detalle de las actividades. Y el tiempo que disponen para realizarla
• Establecer la carga de trabajo de acuerdo a las habilidades y puestos de trabajo. </v>
      </c>
      <c r="AV4" s="65">
        <f t="shared" si="0"/>
        <v>23.25</v>
      </c>
      <c r="AW4" s="73" t="str">
        <f t="shared" si="17"/>
        <v>Riesgo Bajo</v>
      </c>
      <c r="AX4" s="65">
        <v>25</v>
      </c>
      <c r="AY4" s="73" t="str">
        <f t="shared" si="18"/>
        <v>Riesgo Bajo</v>
      </c>
      <c r="AZ4" s="80" t="str">
        <f>IF(AY4="Riesgo Bajo",Variables!$C$47,IF(AY4="Riesgo Medio",Variables!$D$47,IF(AY4="Riesgo Alto",Variables!$E$47,IF(AY4="Riesgo muy Alto",Variables!$E$47))))</f>
        <v>• Divulgar alianzas estrategicas para  actividades de esparcimiento y recreacion
• Promover espacios de crecimiento personal, academico, espiritual o deportivo de forma periodica</v>
      </c>
      <c r="BA4" s="65">
        <v>8</v>
      </c>
      <c r="BB4" s="73" t="str">
        <f t="shared" si="19"/>
        <v>Riesgo Bajo</v>
      </c>
      <c r="BC4" s="80" t="str">
        <f>IF(BB4="Riesgo Bajo",Variables!$C$50,IF(BB4="Riesgo Medio",Variables!$D$50,IF(BB4="Riesgo Alto",Variables!$E$50,IF(BB4="Riesgo muy Alto",Variables!$E$50))))</f>
        <v xml:space="preserve">• Capacitar en manejo de las finanzas personales y familiares.
•  Promover ahorros </v>
      </c>
      <c r="BD4" s="65">
        <v>25</v>
      </c>
      <c r="BE4" s="73" t="str">
        <f t="shared" si="20"/>
        <v>Riesgo Bajo</v>
      </c>
      <c r="BF4" s="80" t="str">
        <f>IF(BE4="Riesgo Bajo",Variables!$C$53,IF(BE4="Riesgo Medio",Variables!$D$53,IF(BE4="Riesgo Alto",Variables!$E$53,IF(BE4="Riesgo muy Alto",Variables!$E$53))))</f>
        <v>• Sin amenaza, conservación, remodelaciones de acuerdo a condiciones economicas</v>
      </c>
      <c r="BG4" s="65">
        <v>35</v>
      </c>
      <c r="BH4" s="73" t="str">
        <f t="shared" si="21"/>
        <v>Riesgo medio</v>
      </c>
      <c r="BI4" s="80" t="str">
        <f>IF(BH4="Riesgo Bajo",Variables!$C$56,IF(BH4="Riesgo Medio",Variables!$D$56,IF(BH4="Riesgo Alto",Variables!$E$56,IF(BH4="Riesgo muy Alto",Variables!$E$56))))</f>
        <v xml:space="preserve">• Promocion y acompañamiento para uso de Asesorias psicologicas individuales.
• Formacion en manejo de tensiones e inyteligencia emocional </v>
      </c>
      <c r="BJ4" s="65">
        <v>76</v>
      </c>
      <c r="BK4" s="73" t="str">
        <f t="shared" si="22"/>
        <v>Riesgo muy Alto</v>
      </c>
      <c r="BL4" s="80" t="b">
        <f>IF(BJ4&lt;=30,Variables!$C$59,IF(BJ4&lt;=50,Variables!$D$59,IF(BJ4&lt;=60,Variables!$E$59,IF(BJ4&gt;=100,Variables!E61))))</f>
        <v>0</v>
      </c>
    </row>
    <row r="5" spans="1:64" s="65" customFormat="1" ht="106.5" customHeight="1" x14ac:dyDescent="0.25">
      <c r="A5" s="65">
        <v>4</v>
      </c>
      <c r="B5" s="66" t="s">
        <v>199</v>
      </c>
      <c r="C5" s="65" t="s">
        <v>138</v>
      </c>
      <c r="D5" s="65">
        <v>23</v>
      </c>
      <c r="E5" s="65" t="s">
        <v>30</v>
      </c>
      <c r="F5" s="66" t="s">
        <v>35</v>
      </c>
      <c r="G5" s="66" t="s">
        <v>149</v>
      </c>
      <c r="H5" s="65" t="s">
        <v>42</v>
      </c>
      <c r="I5" s="67" t="s">
        <v>25</v>
      </c>
      <c r="J5" s="78" t="str">
        <f t="shared" si="1"/>
        <v>Medidas de refuerzo, sin riesgo</v>
      </c>
      <c r="K5" s="67" t="s">
        <v>25</v>
      </c>
      <c r="L5" s="78" t="str">
        <f t="shared" si="2"/>
        <v>Medidas de refuerzo, PyP</v>
      </c>
      <c r="M5" s="65">
        <v>47</v>
      </c>
      <c r="N5" s="73" t="str">
        <f t="shared" si="3"/>
        <v>Sin riesgo</v>
      </c>
      <c r="O5" s="74" t="str">
        <f t="shared" ref="O5:O68" si="23">IF(N5="Sin riesgo","Medidas de refuerzo, prevención",IF(N5="Riesgo Medio","Revisión Pausas activas, actividades esparcimiento, recreacion y deporte",IF(N5="Riesgo Alto","Revisión ajuste horario, cumplimiento normatividad")))</f>
        <v>Medidas de refuerzo, prevención</v>
      </c>
      <c r="P5" s="65" t="s">
        <v>164</v>
      </c>
      <c r="Q5" s="22" t="s">
        <v>25</v>
      </c>
      <c r="R5" s="80" t="str">
        <f t="shared" si="5"/>
        <v>ActIvidades de promoción y prevención,seguimiento examenes periodicos</v>
      </c>
      <c r="S5" s="68">
        <f t="shared" si="6"/>
        <v>25.444444444444443</v>
      </c>
      <c r="T5" s="83" t="str">
        <f t="shared" si="7"/>
        <v>Riesgo Bajo</v>
      </c>
      <c r="U5" s="65">
        <v>30</v>
      </c>
      <c r="V5" s="73" t="str">
        <f t="shared" si="8"/>
        <v>Riesgo Bajo</v>
      </c>
      <c r="W5" s="74" t="str">
        <f>IF(V5="Riesgo Bajo",Variables!$C$19,IF('Base de datos'!V5="Riesgo Medio",Variables!$D$19,IF('Base de datos'!V5="Riesgo Alto",Variables!$E$19,IF(V5="Riesgo muy Alto",Variables!$E$19))))</f>
        <v xml:space="preserve">• Refuezo habilidades blandas 
• Seguimiento Lideres
•Refuerzo continuo
</v>
      </c>
      <c r="X5" s="65">
        <v>30</v>
      </c>
      <c r="Y5" s="73" t="str">
        <f t="shared" si="9"/>
        <v>Riesgo Bajo</v>
      </c>
      <c r="Z5" s="80" t="str">
        <f>IF(Y5="Riesgo Bajo",Variables!$C$22,IF(Y5="Riesgo Medio",Variables!$D$22,IF(Y5="Riesgo Alto",Variables!$E$22,IF(Y5="Riesgo muy Alto",Variables!$E$22))))</f>
        <v>• Refuezo interacciones grupales 
• Trabajos colaborativos
• Seguimiento y refuerzo habilidades individuales</v>
      </c>
      <c r="AA5" s="65">
        <v>20</v>
      </c>
      <c r="AB5" s="73" t="str">
        <f t="shared" si="10"/>
        <v>Riesgo Bajo</v>
      </c>
      <c r="AC5" s="80" t="str">
        <f>IF(AB5="Riesgo Bajo",Variables!$C$25,IF(AB5="Riesgo Medio",Variables!$D$25,IF(AB5="Riesgo Alto",Variables!$E$25,IF(AB5="Riesgo muy Alto",Variables!$E$25))))</f>
        <v>• Continuar retroalimentación constante
• Grupos focales y participativos
• Incentivos cumplimento de logros</v>
      </c>
      <c r="AD5" s="65">
        <v>14</v>
      </c>
      <c r="AE5" s="73" t="str">
        <f t="shared" si="11"/>
        <v>Riesgo Bajo</v>
      </c>
      <c r="AF5" s="80" t="str">
        <f>IF(AE5="Riesgo Bajo",Variables!$C$28,IF(AE5="Riesgo Medio",Variables!$D$28,IF(AE5="Riesgo Alto",Variables!$E$28,IF(AE5="Riesgo muy Alto",Variables!$E$28))))</f>
        <v>• Continuar con induccion al puesto, organizacional y seguimiento</v>
      </c>
      <c r="AG5" s="65">
        <v>31</v>
      </c>
      <c r="AH5" s="73" t="str">
        <f t="shared" si="12"/>
        <v>Riesgo medio</v>
      </c>
      <c r="AI5" s="80" t="str">
        <f>IF(AH5="Riesgo Bajo",Variables!$C$31,IF(AH5="Riesgo Medio",Variables!$D$31,IF(AH5="Riesgo Alto",Variables!$E$31,IF(AH5="Riesgo muy Alto",Variables!$E$31))))</f>
        <v>• Reforzar de plan de entrenamiento 
• Diseñar el programa de capacitación  por cargos,
• Diseñar capacitaciones de forma que sean estímulo y oportunidad para el trabajador.
• Generar alianzas que permitan la formación y calificacion de los empleados en su rol</v>
      </c>
      <c r="AJ5" s="65">
        <v>40</v>
      </c>
      <c r="AK5" s="73" t="str">
        <f t="shared" si="13"/>
        <v>Riesgo medio</v>
      </c>
      <c r="AL5" s="80" t="str">
        <f>IF(AK5="Riesgo Bajo",Variables!$C$34,IF(AK5="Riesgo Medio",Variables!$D$34,IF(AK5="Riesgo Alto",Variables!$E$34,IF(AK5="Riesgo muy Alto",Variables!$E$34))))</f>
        <v>• Se recomienda revisar los perfiles con el fin de ajustarlos y divulgarlos de forma clara y objetiva para que las personas entiendan y asuman adecuadamente sus funciones, principalmente la coordinación a través de la toma de decisiones y las líneas de autoridad.
• Implementar espacios administrativos donde el personal pueda dedicar tiempo laboral a la ejecución de funciones  propias del cargo.</v>
      </c>
      <c r="AM5" s="65">
        <v>29</v>
      </c>
      <c r="AN5" s="73" t="str">
        <f t="shared" si="14"/>
        <v>Riesgo Bajo</v>
      </c>
      <c r="AO5" s="80" t="str">
        <f>IF(AN5="Riesgo Bajo",Variables!$C$37,IF(AN5="Riesgo Medio",Variables!$D$37,IF(AN5="Riesgo Alto",Variables!$E$37,IF(AN5="Riesgo muy Alto",Variables!$E$37))))</f>
        <v xml:space="preserve">• Supervision constante roles y responsabilidades
• Formación en Planeacion estrategica
• Refuerzo en Distribucion eficaz del tiempo </v>
      </c>
      <c r="AP5" s="65">
        <v>20</v>
      </c>
      <c r="AQ5" s="73" t="str">
        <f t="shared" si="15"/>
        <v>Riesgo Bajo</v>
      </c>
      <c r="AR5" s="80" t="str">
        <f>IF(AQ5="Riesgo Bajo",Variables!$C$40,IF(AQ5="Riesgo Medio",Variables!$D$40,IF(AQ5="Riesgo Alto",Variables!$E$40,IF(AQ5="Riesgo muy Alto",Variables!$E$40))))</f>
        <v xml:space="preserve">• Continuar acciones de preventivas sobre demandas de trabajo
• Ejecutar cronogramas con tiempos de entrega 
• Programación de horarios de acuerdo a normativiudad
• Seguimiento a horarios adicionales y su compensación
</v>
      </c>
      <c r="AS5" s="65">
        <v>15</v>
      </c>
      <c r="AT5" s="73" t="str">
        <f t="shared" si="16"/>
        <v>Riesgo Bajo</v>
      </c>
      <c r="AU5" s="80" t="str">
        <f>IF(AT5="Riesgo Bajo",Variables!$C$43,IF(AT5="Riesgo Medio",Variables!$D$43,IF(AT5="Riesgo Alto",Variables!$E$43,IF(AT5="Riesgo muy Alto",Variables!$E$43))))</f>
        <v xml:space="preserve">• Marcar prioridades en las tareas. 
• Establecer cronograas de entrega
•  Garantizar descansos y pausas activas
</v>
      </c>
      <c r="AV5" s="65">
        <f t="shared" si="0"/>
        <v>32.25</v>
      </c>
      <c r="AW5" s="73" t="str">
        <f t="shared" si="17"/>
        <v>Riesgo medio</v>
      </c>
      <c r="AX5" s="65">
        <v>28</v>
      </c>
      <c r="AY5" s="73" t="str">
        <f t="shared" si="18"/>
        <v>Riesgo Bajo</v>
      </c>
      <c r="AZ5" s="80" t="str">
        <f>IF(AY5="Riesgo Bajo",Variables!$C$47,IF(AY5="Riesgo Medio",Variables!$D$47,IF(AY5="Riesgo Alto",Variables!$E$47,IF(AY5="Riesgo muy Alto",Variables!$E$47))))</f>
        <v>• Divulgar alianzas estrategicas para  actividades de esparcimiento y recreacion
• Promover espacios de crecimiento personal, academico, espiritual o deportivo de forma periodica</v>
      </c>
      <c r="BA5" s="65">
        <v>35</v>
      </c>
      <c r="BB5" s="73" t="str">
        <f t="shared" si="19"/>
        <v>Riesgo medio</v>
      </c>
      <c r="BC5" s="80" t="str">
        <f>IF(BB5="Riesgo Bajo",Variables!$C$50,IF(BB5="Riesgo Medio",Variables!$D$50,IF(BB5="Riesgo Alto",Variables!$E$50,IF(BB5="Riesgo muy Alto",Variables!$E$50))))</f>
        <v>• Formar en manejo de las finanzas personales y familiares.
• Apoyar en la formación de emprendimientos dentro el grupo familiar 
• Incentivar la generación de ingresos adicionales a los laborales 
• Formación en el uso eficiente  del dinero</v>
      </c>
      <c r="BD5" s="65">
        <v>15</v>
      </c>
      <c r="BE5" s="73" t="str">
        <f t="shared" si="20"/>
        <v>Riesgo Bajo</v>
      </c>
      <c r="BF5" s="80" t="str">
        <f>IF(BE5="Riesgo Bajo",Variables!$C$53,IF(BE5="Riesgo Medio",Variables!$D$53,IF(BE5="Riesgo Alto",Variables!$E$53,IF(BE5="Riesgo muy Alto",Variables!$E$53))))</f>
        <v>• Sin amenaza, conservación, remodelaciones de acuerdo a condiciones economicas</v>
      </c>
      <c r="BG5" s="65">
        <v>51</v>
      </c>
      <c r="BH5" s="73" t="str">
        <f t="shared" si="21"/>
        <v>Riesgo Alto</v>
      </c>
      <c r="BI5" s="80" t="str">
        <f>IF(BH5="Riesgo Bajo",Variables!$C$56,IF(BH5="Riesgo Medio",Variables!$D$56,IF(BH5="Riesgo Alto",Variables!$E$56,IF(BH5="Riesgo muy Alto",Variables!$E$56))))</f>
        <v>• Establecer un proceso interno de atención y acompañamiento psicológico (o apoyo interpersonal) para tratar casos de tensión familiar que influya en el desempeño laboral.</v>
      </c>
      <c r="BJ5" s="65">
        <v>24</v>
      </c>
      <c r="BK5" s="73" t="str">
        <f t="shared" si="22"/>
        <v>Riesgo Bajo</v>
      </c>
      <c r="BL5" s="80" t="str">
        <f>IF(BJ5&lt;=30,Variables!$C$59,IF(BJ5&lt;=50,Variables!$D$59,IF(BJ5&lt;=60,Variables!$E$59,IF(BJ5&gt;=100,Variables!E62))))</f>
        <v>• Promoción de la salud mental y prevención del trastorno mental en el  trabajo.
• Fomento de estilos de vida saludables.</v>
      </c>
    </row>
    <row r="6" spans="1:64" s="65" customFormat="1" ht="106.5" customHeight="1" x14ac:dyDescent="0.25">
      <c r="A6" s="65">
        <v>5</v>
      </c>
      <c r="B6" s="66" t="s">
        <v>199</v>
      </c>
      <c r="C6" s="65" t="s">
        <v>140</v>
      </c>
      <c r="D6" s="65">
        <v>42</v>
      </c>
      <c r="E6" s="65" t="s">
        <v>29</v>
      </c>
      <c r="F6" s="66" t="s">
        <v>34</v>
      </c>
      <c r="G6" s="66" t="s">
        <v>146</v>
      </c>
      <c r="H6" s="65" t="s">
        <v>44</v>
      </c>
      <c r="I6" s="67" t="s">
        <v>25</v>
      </c>
      <c r="J6" s="78" t="str">
        <f t="shared" ref="J6:J23" si="24">IF(I6="NO","Medidas de refuerzo, sin riesgo",IF(I6="SI","Capacitación sobre efectos del consumo de cigarrillo, efectos sobre la salud, seguimiento medico control de EPOC"))</f>
        <v>Medidas de refuerzo, sin riesgo</v>
      </c>
      <c r="K6" s="67" t="s">
        <v>25</v>
      </c>
      <c r="L6" s="78" t="str">
        <f t="shared" si="2"/>
        <v>Medidas de refuerzo, PyP</v>
      </c>
      <c r="M6" s="65">
        <v>54</v>
      </c>
      <c r="N6" s="73" t="str">
        <f t="shared" si="3"/>
        <v>Riesgo Medio</v>
      </c>
      <c r="O6" s="74" t="str">
        <f t="shared" si="23"/>
        <v>Revisión Pausas activas, actividades esparcimiento, recreacion y deporte</v>
      </c>
      <c r="P6" s="65" t="s">
        <v>164</v>
      </c>
      <c r="Q6" s="22" t="s">
        <v>25</v>
      </c>
      <c r="R6" s="80" t="str">
        <f t="shared" si="5"/>
        <v>ActIvidades de promoción y prevención,seguimiento examenes periodicos</v>
      </c>
      <c r="S6" s="68">
        <f t="shared" si="6"/>
        <v>24.222222222222221</v>
      </c>
      <c r="T6" s="83" t="str">
        <f t="shared" si="7"/>
        <v>Riesgo Bajo</v>
      </c>
      <c r="U6" s="65">
        <v>23</v>
      </c>
      <c r="V6" s="73" t="str">
        <f t="shared" si="8"/>
        <v>Riesgo Bajo</v>
      </c>
      <c r="W6" s="74" t="str">
        <f>IF(V6="Riesgo Bajo",Variables!$C$19,IF('Base de datos'!V6="Riesgo Medio",Variables!$D$19,IF('Base de datos'!V6="Riesgo Alto",Variables!$E$19,IF(V6="Riesgo muy Alto",Variables!$E$19))))</f>
        <v xml:space="preserve">• Refuezo habilidades blandas 
• Seguimiento Lideres
•Refuerzo continuo
</v>
      </c>
      <c r="X6" s="65">
        <v>14</v>
      </c>
      <c r="Y6" s="73" t="str">
        <f t="shared" si="9"/>
        <v>Riesgo Bajo</v>
      </c>
      <c r="Z6" s="80" t="str">
        <f>IF(Y6="Riesgo Bajo",Variables!$C$22,IF(Y6="Riesgo Medio",Variables!$D$22,IF(Y6="Riesgo Alto",Variables!$E$22,IF(Y6="Riesgo muy Alto",Variables!$E$22))))</f>
        <v>• Refuezo interacciones grupales 
• Trabajos colaborativos
• Seguimiento y refuerzo habilidades individuales</v>
      </c>
      <c r="AA6" s="65">
        <v>29</v>
      </c>
      <c r="AB6" s="73" t="str">
        <f t="shared" si="10"/>
        <v>Riesgo Bajo</v>
      </c>
      <c r="AC6" s="80" t="str">
        <f>IF(AB6="Riesgo Bajo",Variables!$C$25,IF(AB6="Riesgo Medio",Variables!$D$25,IF(AB6="Riesgo Alto",Variables!$E$25,IF(AB6="Riesgo muy Alto",Variables!$E$25))))</f>
        <v>• Continuar retroalimentación constante
• Grupos focales y participativos
• Incentivos cumplimento de logros</v>
      </c>
      <c r="AD6" s="65">
        <v>30</v>
      </c>
      <c r="AE6" s="73" t="str">
        <f t="shared" si="11"/>
        <v>Riesgo Bajo</v>
      </c>
      <c r="AF6" s="80" t="str">
        <f>IF(AE6="Riesgo Bajo",Variables!$C$28,IF(AE6="Riesgo Medio",Variables!$D$28,IF(AE6="Riesgo Alto",Variables!$E$28,IF(AE6="Riesgo muy Alto",Variables!$E$28))))</f>
        <v>• Continuar con induccion al puesto, organizacional y seguimiento</v>
      </c>
      <c r="AG6" s="65">
        <v>31</v>
      </c>
      <c r="AH6" s="73" t="str">
        <f t="shared" si="12"/>
        <v>Riesgo medio</v>
      </c>
      <c r="AI6" s="80" t="str">
        <f>IF(AH6="Riesgo Bajo",Variables!$C$31,IF(AH6="Riesgo Medio",Variables!$D$31,IF(AH6="Riesgo Alto",Variables!$E$31,IF(AH6="Riesgo muy Alto",Variables!$E$31))))</f>
        <v>• Reforzar de plan de entrenamiento 
• Diseñar el programa de capacitación  por cargos,
• Diseñar capacitaciones de forma que sean estímulo y oportunidad para el trabajador.
• Generar alianzas que permitan la formación y calificacion de los empleados en su rol</v>
      </c>
      <c r="AJ6" s="65">
        <v>27</v>
      </c>
      <c r="AK6" s="73" t="str">
        <f t="shared" si="13"/>
        <v>Riesgo Bajo</v>
      </c>
      <c r="AL6" s="80" t="str">
        <f>IF(AK6="Riesgo Bajo",Variables!$C$34,IF(AK6="Riesgo Medio",Variables!$D$34,IF(AK6="Riesgo Alto",Variables!$E$34,IF(AK6="Riesgo muy Alto",Variables!$E$34))))</f>
        <v>• Continuar plan de desarrollo en puesto de trabajo</v>
      </c>
      <c r="AM6" s="65">
        <v>25</v>
      </c>
      <c r="AN6" s="73" t="str">
        <f t="shared" si="14"/>
        <v>Riesgo Bajo</v>
      </c>
      <c r="AO6" s="80" t="str">
        <f>IF(AN6="Riesgo Bajo",Variables!$C$37,IF(AN6="Riesgo Medio",Variables!$D$37,IF(AN6="Riesgo Alto",Variables!$E$37,IF(AN6="Riesgo muy Alto",Variables!$E$37))))</f>
        <v xml:space="preserve">• Supervision constante roles y responsabilidades
• Formación en Planeacion estrategica
• Refuerzo en Distribucion eficaz del tiempo </v>
      </c>
      <c r="AP6" s="65">
        <v>15</v>
      </c>
      <c r="AQ6" s="73" t="str">
        <f t="shared" si="15"/>
        <v>Riesgo Bajo</v>
      </c>
      <c r="AR6" s="80" t="str">
        <f>IF(AQ6="Riesgo Bajo",Variables!$C$40,IF(AQ6="Riesgo Medio",Variables!$D$40,IF(AQ6="Riesgo Alto",Variables!$E$40,IF(AQ6="Riesgo muy Alto",Variables!$E$40))))</f>
        <v xml:space="preserve">• Continuar acciones de preventivas sobre demandas de trabajo
• Ejecutar cronogramas con tiempos de entrega 
• Programación de horarios de acuerdo a normativiudad
• Seguimiento a horarios adicionales y su compensación
</v>
      </c>
      <c r="AS6" s="65">
        <v>24</v>
      </c>
      <c r="AT6" s="73" t="str">
        <f t="shared" si="16"/>
        <v>Riesgo Bajo</v>
      </c>
      <c r="AU6" s="80" t="str">
        <f>IF(AT6="Riesgo Bajo",Variables!$C$43,IF(AT6="Riesgo Medio",Variables!$D$43,IF(AT6="Riesgo Alto",Variables!$E$43,IF(AT6="Riesgo muy Alto",Variables!$E$43))))</f>
        <v xml:space="preserve">• Marcar prioridades en las tareas. 
• Establecer cronograas de entrega
•  Garantizar descansos y pausas activas
</v>
      </c>
      <c r="AV6" s="65">
        <f t="shared" si="0"/>
        <v>33.25</v>
      </c>
      <c r="AW6" s="73" t="str">
        <f t="shared" si="17"/>
        <v>Riesgo medio</v>
      </c>
      <c r="AX6" s="65">
        <v>29</v>
      </c>
      <c r="AY6" s="73" t="str">
        <f t="shared" si="18"/>
        <v>Riesgo Bajo</v>
      </c>
      <c r="AZ6" s="80" t="str">
        <f>IF(AY6="Riesgo Bajo",Variables!$C$47,IF(AY6="Riesgo Medio",Variables!$D$47,IF(AY6="Riesgo Alto",Variables!$E$47,IF(AY6="Riesgo muy Alto",Variables!$E$47))))</f>
        <v>• Divulgar alianzas estrategicas para  actividades de esparcimiento y recreacion
• Promover espacios de crecimiento personal, academico, espiritual o deportivo de forma periodica</v>
      </c>
      <c r="BA6" s="65">
        <v>31</v>
      </c>
      <c r="BB6" s="73" t="str">
        <f t="shared" si="19"/>
        <v>Riesgo medio</v>
      </c>
      <c r="BC6" s="80" t="str">
        <f>IF(BB6="Riesgo Bajo",Variables!$C$50,IF(BB6="Riesgo Medio",Variables!$D$50,IF(BB6="Riesgo Alto",Variables!$E$50,IF(BB6="Riesgo muy Alto",Variables!$E$50))))</f>
        <v>• Formar en manejo de las finanzas personales y familiares.
• Apoyar en la formación de emprendimientos dentro el grupo familiar 
• Incentivar la generación de ingresos adicionales a los laborales 
• Formación en el uso eficiente  del dinero</v>
      </c>
      <c r="BD6" s="65">
        <v>34</v>
      </c>
      <c r="BE6" s="73" t="str">
        <f t="shared" si="20"/>
        <v>Riesgo medio</v>
      </c>
      <c r="BF6" s="80" t="str">
        <f>IF(BE6="Riesgo Bajo",Variables!$C$53,IF(BE6="Riesgo Medio",Variables!$D$53,IF(BE6="Riesgo Alto",Variables!$E$53,IF(BE6="Riesgo muy Alto",Variables!$E$53))))</f>
        <v>• Realizar estudio de vivienda y entorno para identificar posibilidades de mejoramiento de vivienda a través de los beneficios de la caja de compensación familiar, créditos con empresas u otras entidades con las que se tenga convenio.</v>
      </c>
      <c r="BG6" s="65">
        <v>39</v>
      </c>
      <c r="BH6" s="73" t="str">
        <f t="shared" si="21"/>
        <v>Riesgo medio</v>
      </c>
      <c r="BI6" s="80" t="str">
        <f>IF(BH6="Riesgo Bajo",Variables!$C$56,IF(BH6="Riesgo Medio",Variables!$D$56,IF(BH6="Riesgo Alto",Variables!$E$56,IF(BH6="Riesgo muy Alto",Variables!$E$56))))</f>
        <v xml:space="preserve">• Promocion y acompañamiento para uso de Asesorias psicologicas individuales.
• Formacion en manejo de tensiones e inyteligencia emocional </v>
      </c>
      <c r="BJ6" s="65">
        <v>45</v>
      </c>
      <c r="BK6" s="73" t="str">
        <f t="shared" si="22"/>
        <v>Riesgo medio</v>
      </c>
      <c r="BL6" s="80" t="str">
        <f>IF(BJ6&lt;=30,Variables!$C$59,IF(BJ6&lt;=50,Variables!$D$59,IF(BJ6&lt;=60,Variables!$E$59,IF(BJ6&gt;=100,Variables!E63))))</f>
        <v>•  Para el tema del estrés, se propone a nivel de grupos la realización de talleres o capacitaciones sobre técnicas de control y creación de hábitos saludables que mejoren el bienestar integral. 
• Formación en estilos de afrontamiento y autocontrol. 
• Favorecer Técnicas recomendadas para hacer frente al estrés como relajación,  respiración y actividades compensatorias para la salud.</v>
      </c>
    </row>
    <row r="7" spans="1:64" s="65" customFormat="1" ht="106.5" customHeight="1" x14ac:dyDescent="0.25">
      <c r="A7" s="65">
        <v>6</v>
      </c>
      <c r="B7" s="66" t="s">
        <v>133</v>
      </c>
      <c r="C7" s="65" t="s">
        <v>140</v>
      </c>
      <c r="D7" s="65">
        <v>32</v>
      </c>
      <c r="E7" s="66" t="s">
        <v>31</v>
      </c>
      <c r="F7" s="66" t="s">
        <v>35</v>
      </c>
      <c r="G7" s="66" t="s">
        <v>146</v>
      </c>
      <c r="H7" s="65" t="s">
        <v>44</v>
      </c>
      <c r="I7" s="67" t="s">
        <v>26</v>
      </c>
      <c r="J7" s="78" t="str">
        <f t="shared" si="24"/>
        <v>Capacitación sobre efectos del consumo de cigarrillo, efectos sobre la salud, seguimiento medico control de EPOC</v>
      </c>
      <c r="K7" s="67" t="s">
        <v>26</v>
      </c>
      <c r="L7" s="78" t="str">
        <f t="shared" si="2"/>
        <v>Formacion promoción, concientización y compromiso, apoyo Psicologico, seguimiento medico control de EPS</v>
      </c>
      <c r="M7" s="65">
        <v>55</v>
      </c>
      <c r="N7" s="73" t="str">
        <f t="shared" si="3"/>
        <v>Riesgo Alto</v>
      </c>
      <c r="O7" s="74" t="str">
        <f t="shared" si="23"/>
        <v>Revisión ajuste horario, cumplimiento normatividad</v>
      </c>
      <c r="P7" s="65" t="s">
        <v>164</v>
      </c>
      <c r="Q7" s="22" t="s">
        <v>25</v>
      </c>
      <c r="R7" s="80" t="str">
        <f t="shared" si="5"/>
        <v>ActIvidades de promoción y prevención,seguimiento examenes periodicos</v>
      </c>
      <c r="S7" s="68">
        <f t="shared" si="6"/>
        <v>27</v>
      </c>
      <c r="T7" s="83" t="str">
        <f t="shared" si="7"/>
        <v>Riesgo Bajo</v>
      </c>
      <c r="U7" s="65">
        <v>25</v>
      </c>
      <c r="V7" s="73" t="str">
        <f t="shared" si="8"/>
        <v>Riesgo Bajo</v>
      </c>
      <c r="W7" s="74" t="str">
        <f>IF(V7="Riesgo Bajo",Variables!$C$19,IF('Base de datos'!V7="Riesgo Medio",Variables!$D$19,IF('Base de datos'!V7="Riesgo Alto",Variables!$E$19,IF(V7="Riesgo muy Alto",Variables!$E$19))))</f>
        <v xml:space="preserve">• Refuezo habilidades blandas 
• Seguimiento Lideres
•Refuerzo continuo
</v>
      </c>
      <c r="X7" s="65">
        <v>29</v>
      </c>
      <c r="Y7" s="73" t="str">
        <f t="shared" si="9"/>
        <v>Riesgo Bajo</v>
      </c>
      <c r="Z7" s="80" t="str">
        <f>IF(Y7="Riesgo Bajo",Variables!$C$22,IF(Y7="Riesgo Medio",Variables!$D$22,IF(Y7="Riesgo Alto",Variables!$E$22,IF(Y7="Riesgo muy Alto",Variables!$E$22))))</f>
        <v>• Refuezo interacciones grupales 
• Trabajos colaborativos
• Seguimiento y refuerzo habilidades individuales</v>
      </c>
      <c r="AA7" s="65">
        <v>40</v>
      </c>
      <c r="AB7" s="73" t="str">
        <f t="shared" si="10"/>
        <v>Riesgo medio</v>
      </c>
      <c r="AC7" s="80" t="str">
        <f>IF(AB7="Riesgo Bajo",Variables!$C$25,IF(AB7="Riesgo Medio",Variables!$D$25,IF(AB7="Riesgo Alto",Variables!$E$25,IF(AB7="Riesgo muy Alto",Variables!$E$25))))</f>
        <v>• Crear espacios de dialogo que permitan; la reflexión sobre pautas de mejoramiento de los procesos basado en retroalimentación constructiva y el fortalecimiento de las relaciones mediante el reconocimiento de los esfuerzos. ( habilidades gerenciales efectivas).</v>
      </c>
      <c r="AD7" s="65">
        <v>24</v>
      </c>
      <c r="AE7" s="73" t="str">
        <f t="shared" si="11"/>
        <v>Riesgo Bajo</v>
      </c>
      <c r="AF7" s="80" t="str">
        <f>IF(AE7="Riesgo Bajo",Variables!$C$28,IF(AE7="Riesgo Medio",Variables!$D$28,IF(AE7="Riesgo Alto",Variables!$E$28,IF(AE7="Riesgo muy Alto",Variables!$E$28))))</f>
        <v>• Continuar con induccion al puesto, organizacional y seguimiento</v>
      </c>
      <c r="AG7" s="65">
        <v>21</v>
      </c>
      <c r="AH7" s="73" t="str">
        <f t="shared" si="12"/>
        <v>Riesgo Bajo</v>
      </c>
      <c r="AI7" s="80" t="str">
        <f>IF(AH7="Riesgo Bajo",Variables!$C$31,IF(AH7="Riesgo Medio",Variables!$D$31,IF(AH7="Riesgo Alto",Variables!$E$31,IF(AH7="Riesgo muy Alto",Variables!$E$31))))</f>
        <v>• Continuar con elplan de formación y desarrollo
• Reforzar formaciones 
• Seguimiento cronogramas de capacitación</v>
      </c>
      <c r="AJ7" s="65">
        <v>19</v>
      </c>
      <c r="AK7" s="73" t="str">
        <f t="shared" si="13"/>
        <v>Riesgo Bajo</v>
      </c>
      <c r="AL7" s="80" t="str">
        <f>IF(AK7="Riesgo Bajo",Variables!$C$34,IF(AK7="Riesgo Medio",Variables!$D$34,IF(AK7="Riesgo Alto",Variables!$E$34,IF(AK7="Riesgo muy Alto",Variables!$E$34))))</f>
        <v>• Continuar plan de desarrollo en puesto de trabajo</v>
      </c>
      <c r="AM7" s="65">
        <v>32</v>
      </c>
      <c r="AN7" s="73" t="str">
        <f t="shared" si="14"/>
        <v>Riesgo medio</v>
      </c>
      <c r="AO7" s="80" t="str">
        <f>IF(AN7="Riesgo Bajo",Variables!$C$37,IF(AN7="Riesgo Medio",Variables!$D$37,IF(AN7="Riesgo Alto",Variables!$E$37,IF(AN7="Riesgo muy Alto",Variables!$E$37))))</f>
        <v xml:space="preserve">• Flexibilizar progresivamente la supervisión, promoviendo la delegación en los trabajadores y la responsabilidad individual.
</v>
      </c>
      <c r="AP7" s="65">
        <v>19</v>
      </c>
      <c r="AQ7" s="73" t="str">
        <f t="shared" si="15"/>
        <v>Riesgo Bajo</v>
      </c>
      <c r="AR7" s="80" t="str">
        <f>IF(AQ7="Riesgo Bajo",Variables!$C$40,IF(AQ7="Riesgo Medio",Variables!$D$40,IF(AQ7="Riesgo Alto",Variables!$E$40,IF(AQ7="Riesgo muy Alto",Variables!$E$40))))</f>
        <v xml:space="preserve">• Continuar acciones de preventivas sobre demandas de trabajo
• Ejecutar cronogramas con tiempos de entrega 
• Programación de horarios de acuerdo a normativiudad
• Seguimiento a horarios adicionales y su compensación
</v>
      </c>
      <c r="AS7" s="65">
        <v>34</v>
      </c>
      <c r="AT7" s="73" t="str">
        <f t="shared" si="16"/>
        <v>Riesgo medio</v>
      </c>
      <c r="AU7" s="80" t="str">
        <f>IF(AT7="Riesgo Bajo",Variables!$C$43,IF(AT7="Riesgo Medio",Variables!$D$43,IF(AT7="Riesgo Alto",Variables!$E$43,IF(AT7="Riesgo muy Alto",Variables!$E$43))))</f>
        <v>• Planificar y coordinar los trabajos teniendo en cuenta la posible llegada de trabajo extra o imprevisto.
• Establecer pausas que permitan una recuperación adecuada después de tareas muy exigentes.
•  Promocion de descansos mentales a traves de actividades de relajación</v>
      </c>
      <c r="AV7" s="65">
        <f t="shared" si="0"/>
        <v>55.5</v>
      </c>
      <c r="AW7" s="73" t="str">
        <f t="shared" si="17"/>
        <v>Riesgo Alto</v>
      </c>
      <c r="AX7" s="65">
        <v>59</v>
      </c>
      <c r="AY7" s="73" t="str">
        <f t="shared" si="18"/>
        <v>Riesgo Alto</v>
      </c>
      <c r="AZ7" s="80" t="str">
        <f>IF(AY7="Riesgo Bajo",Variables!$C$47,IF(AY7="Riesgo Medio",Variables!$D$47,IF(AY7="Riesgo Alto",Variables!$E$47,IF(AY7="Riesgo muy Alto",Variables!$E$47))))</f>
        <v xml:space="preserve">• Desde las áreas de bienestar laboral y sst informar al personal sobre la programación de actividades mensuales lúdicas, recreativas o deportivas al interior de la empresa. Además de los beneficios que pueden recibir de la caja de compensación y/o de otras entidades.
• Favorecer y divulgar alizanas estrategicas para actividades de esparcimiento, deporte y recreación
• Establecer plan de vacaciones y descansos fijos con el fin de programaciones y planeaciones oportunas 
• Fomentar actividades de deporte y esparcimiento al interior de la organizacion </v>
      </c>
      <c r="BA7" s="65">
        <v>62</v>
      </c>
      <c r="BB7" s="73" t="str">
        <f t="shared" si="19"/>
        <v>Riesgo muy Alto</v>
      </c>
      <c r="BC7" s="80" t="str">
        <f>IF(BB7="Riesgo Bajo",Variables!$C$50,IF(BB7="Riesgo Medio",Variables!$D$50,IF(BB7="Riesgo Alto",Variables!$E$50,IF(BB7="Riesgo muy Alto",Variables!$E$50))))</f>
        <v>• Gestionar convenios de ahorro y crédito con diferentes entidades como cooperativas, cajas de compensación familiar, entre otros. Incentivar a la inversión de proyectos familiares.
• También trabajar un estilo de vida donde se concientice en las necesidades prioritarias.</v>
      </c>
      <c r="BD7" s="65">
        <v>31</v>
      </c>
      <c r="BE7" s="73" t="str">
        <f t="shared" si="20"/>
        <v>Riesgo medio</v>
      </c>
      <c r="BF7" s="80" t="str">
        <f>IF(BE7="Riesgo Bajo",Variables!$C$53,IF(BE7="Riesgo Medio",Variables!$D$53,IF(BE7="Riesgo Alto",Variables!$E$53,IF(BE7="Riesgo muy Alto",Variables!$E$53))))</f>
        <v>• Realizar estudio de vivienda y entorno para identificar posibilidades de mejoramiento de vivienda a través de los beneficios de la caja de compensación familiar, créditos con empresas u otras entidades con las que se tenga convenio.</v>
      </c>
      <c r="BG7" s="65">
        <v>70</v>
      </c>
      <c r="BH7" s="73" t="str">
        <f t="shared" si="21"/>
        <v>Riesgo muy Alto</v>
      </c>
      <c r="BI7" s="80" t="str">
        <f>IF(BH7="Riesgo Bajo",Variables!$C$56,IF(BH7="Riesgo Medio",Variables!$D$56,IF(BH7="Riesgo Alto",Variables!$E$56,IF(BH7="Riesgo muy Alto",Variables!$E$56))))</f>
        <v>• Establecer un proceso interno de atención y acompañamiento psicológico (o apoyo interpersonal) para tratar casos de tensión familiar que influya en el desempeño laboral.</v>
      </c>
      <c r="BJ7" s="65">
        <v>31</v>
      </c>
      <c r="BK7" s="73" t="str">
        <f t="shared" si="22"/>
        <v>Riesgo medio</v>
      </c>
      <c r="BL7" s="80" t="str">
        <f>IF(BJ7&lt;=30,Variables!$C$59,IF(BJ7&lt;=50,Variables!$D$59,IF(BJ7&lt;=60,Variables!$E$59,IF(BJ7&gt;=100,Variables!E64))))</f>
        <v>•  Para el tema del estrés, se propone a nivel de grupos la realización de talleres o capacitaciones sobre técnicas de control y creación de hábitos saludables que mejoren el bienestar integral. 
• Formación en estilos de afrontamiento y autocontrol. 
• Favorecer Técnicas recomendadas para hacer frente al estrés como relajación,  respiración y actividades compensatorias para la salud.</v>
      </c>
    </row>
    <row r="8" spans="1:64" s="65" customFormat="1" ht="106.5" customHeight="1" x14ac:dyDescent="0.25">
      <c r="A8" s="65">
        <v>7</v>
      </c>
      <c r="B8" s="66" t="s">
        <v>199</v>
      </c>
      <c r="C8" s="65" t="s">
        <v>140</v>
      </c>
      <c r="D8" s="65">
        <v>35</v>
      </c>
      <c r="E8" s="65" t="s">
        <v>29</v>
      </c>
      <c r="F8" s="66" t="s">
        <v>37</v>
      </c>
      <c r="G8" s="66" t="s">
        <v>146</v>
      </c>
      <c r="H8" s="65" t="s">
        <v>44</v>
      </c>
      <c r="I8" s="67" t="s">
        <v>25</v>
      </c>
      <c r="J8" s="78" t="str">
        <f t="shared" si="24"/>
        <v>Medidas de refuerzo, sin riesgo</v>
      </c>
      <c r="K8" s="67" t="s">
        <v>26</v>
      </c>
      <c r="L8" s="78" t="str">
        <f t="shared" si="2"/>
        <v>Formacion promoción, concientización y compromiso, apoyo Psicologico, seguimiento medico control de EPS</v>
      </c>
      <c r="M8" s="65">
        <v>47</v>
      </c>
      <c r="N8" s="73" t="str">
        <f t="shared" si="3"/>
        <v>Sin riesgo</v>
      </c>
      <c r="O8" s="74" t="str">
        <f t="shared" si="23"/>
        <v>Medidas de refuerzo, prevención</v>
      </c>
      <c r="P8" s="65" t="s">
        <v>159</v>
      </c>
      <c r="Q8" s="22" t="s">
        <v>26</v>
      </c>
      <c r="R8" s="80" t="str">
        <f t="shared" si="5"/>
        <v>Seguimiento medico control de EPS, vigilancia medicación, forrmaciones autocuidado</v>
      </c>
      <c r="S8" s="68">
        <f t="shared" si="6"/>
        <v>27</v>
      </c>
      <c r="T8" s="83" t="str">
        <f t="shared" si="7"/>
        <v>Riesgo Bajo</v>
      </c>
      <c r="U8" s="65">
        <v>29</v>
      </c>
      <c r="V8" s="73" t="str">
        <f t="shared" si="8"/>
        <v>Riesgo Bajo</v>
      </c>
      <c r="W8" s="74" t="str">
        <f>IF(V8="Riesgo Bajo",Variables!$C$19,IF('Base de datos'!V8="Riesgo Medio",Variables!$D$19,IF('Base de datos'!V8="Riesgo Alto",Variables!$E$19,IF(V8="Riesgo muy Alto",Variables!$E$19))))</f>
        <v xml:space="preserve">• Refuezo habilidades blandas 
• Seguimiento Lideres
•Refuerzo continuo
</v>
      </c>
      <c r="X8" s="65">
        <v>27</v>
      </c>
      <c r="Y8" s="73" t="str">
        <f t="shared" si="9"/>
        <v>Riesgo Bajo</v>
      </c>
      <c r="Z8" s="80" t="str">
        <f>IF(Y8="Riesgo Bajo",Variables!$C$22,IF(Y8="Riesgo Medio",Variables!$D$22,IF(Y8="Riesgo Alto",Variables!$E$22,IF(Y8="Riesgo muy Alto",Variables!$E$22))))</f>
        <v>• Refuezo interacciones grupales 
• Trabajos colaborativos
• Seguimiento y refuerzo habilidades individuales</v>
      </c>
      <c r="AA8" s="65">
        <v>28</v>
      </c>
      <c r="AB8" s="73" t="str">
        <f t="shared" si="10"/>
        <v>Riesgo Bajo</v>
      </c>
      <c r="AC8" s="80" t="str">
        <f>IF(AB8="Riesgo Bajo",Variables!$C$25,IF(AB8="Riesgo Medio",Variables!$D$25,IF(AB8="Riesgo Alto",Variables!$E$25,IF(AB8="Riesgo muy Alto",Variables!$E$25))))</f>
        <v>• Continuar retroalimentación constante
• Grupos focales y participativos
• Incentivos cumplimento de logros</v>
      </c>
      <c r="AD8" s="65">
        <v>26</v>
      </c>
      <c r="AE8" s="73" t="str">
        <f t="shared" si="11"/>
        <v>Riesgo Bajo</v>
      </c>
      <c r="AF8" s="80" t="str">
        <f>IF(AE8="Riesgo Bajo",Variables!$C$28,IF(AE8="Riesgo Medio",Variables!$D$28,IF(AE8="Riesgo Alto",Variables!$E$28,IF(AE8="Riesgo muy Alto",Variables!$E$28))))</f>
        <v>• Continuar con induccion al puesto, organizacional y seguimiento</v>
      </c>
      <c r="AG8" s="65">
        <v>24</v>
      </c>
      <c r="AH8" s="73" t="str">
        <f t="shared" si="12"/>
        <v>Riesgo Bajo</v>
      </c>
      <c r="AI8" s="80" t="str">
        <f>IF(AH8="Riesgo Bajo",Variables!$C$31,IF(AH8="Riesgo Medio",Variables!$D$31,IF(AH8="Riesgo Alto",Variables!$E$31,IF(AH8="Riesgo muy Alto",Variables!$E$31))))</f>
        <v>• Continuar con elplan de formación y desarrollo
• Reforzar formaciones 
• Seguimiento cronogramas de capacitación</v>
      </c>
      <c r="AJ8" s="65">
        <v>13</v>
      </c>
      <c r="AK8" s="73" t="str">
        <f t="shared" si="13"/>
        <v>Riesgo Bajo</v>
      </c>
      <c r="AL8" s="80" t="str">
        <f>IF(AK8="Riesgo Bajo",Variables!$C$34,IF(AK8="Riesgo Medio",Variables!$D$34,IF(AK8="Riesgo Alto",Variables!$E$34,IF(AK8="Riesgo muy Alto",Variables!$E$34))))</f>
        <v>• Continuar plan de desarrollo en puesto de trabajo</v>
      </c>
      <c r="AM8" s="65">
        <v>15</v>
      </c>
      <c r="AN8" s="73" t="str">
        <f t="shared" si="14"/>
        <v>Riesgo Bajo</v>
      </c>
      <c r="AO8" s="80" t="str">
        <f>IF(AN8="Riesgo Bajo",Variables!$C$37,IF(AN8="Riesgo Medio",Variables!$D$37,IF(AN8="Riesgo Alto",Variables!$E$37,IF(AN8="Riesgo muy Alto",Variables!$E$37))))</f>
        <v xml:space="preserve">• Supervision constante roles y responsabilidades
• Formación en Planeacion estrategica
• Refuerzo en Distribucion eficaz del tiempo </v>
      </c>
      <c r="AP8" s="65">
        <v>31</v>
      </c>
      <c r="AQ8" s="73" t="str">
        <f t="shared" si="15"/>
        <v>Riesgo medio</v>
      </c>
      <c r="AR8" s="80" t="str">
        <f>IF(AQ8="Riesgo Bajo",Variables!$C$40,IF(AQ8="Riesgo Medio",Variables!$D$40,IF(AQ8="Riesgo Alto",Variables!$E$40,IF(AQ8="Riesgo muy Alto",Variables!$E$40))))</f>
        <v>• Revisar la carga laboral que tienen los colaboradores de acuerdo con el volumen de tareas asignadas. 
• Validar horas pico de producción y velocidad del trabajo.
• Implementar trabajo colaborativo y delegación de tareas</v>
      </c>
      <c r="AS8" s="65">
        <v>50</v>
      </c>
      <c r="AT8" s="73" t="str">
        <f t="shared" si="16"/>
        <v>Riesgo medio</v>
      </c>
      <c r="AU8" s="80" t="str">
        <f>IF(AT8="Riesgo Bajo",Variables!$C$43,IF(AT8="Riesgo Medio",Variables!$D$43,IF(AT8="Riesgo Alto",Variables!$E$43,IF(AT8="Riesgo muy Alto",Variables!$E$43))))</f>
        <v>• Planificar y coordinar los trabajos teniendo en cuenta la posible llegada de trabajo extra o imprevisto.
• Establecer pausas que permitan una recuperación adecuada después de tareas muy exigentes.
•  Promocion de descansos mentales a traves de actividades de relajación</v>
      </c>
      <c r="AV8" s="65">
        <v>12</v>
      </c>
      <c r="AW8" s="73" t="str">
        <f t="shared" si="17"/>
        <v>Riesgo Bajo</v>
      </c>
      <c r="AX8" s="65">
        <v>10</v>
      </c>
      <c r="AY8" s="73" t="str">
        <f t="shared" si="18"/>
        <v>Riesgo Bajo</v>
      </c>
      <c r="AZ8" s="80" t="str">
        <f>IF(AY8="Riesgo Bajo",Variables!$C$47,IF(AY8="Riesgo Medio",Variables!$D$47,IF(AY8="Riesgo Alto",Variables!$E$47,IF(AY8="Riesgo muy Alto",Variables!$E$47))))</f>
        <v>• Divulgar alianzas estrategicas para  actividades de esparcimiento y recreacion
• Promover espacios de crecimiento personal, academico, espiritual o deportivo de forma periodica</v>
      </c>
      <c r="BB8" s="73" t="str">
        <f t="shared" si="19"/>
        <v>Riesgo Bajo</v>
      </c>
      <c r="BC8" s="80" t="str">
        <f>IF(BB8="Riesgo Bajo",Variables!$C$50,IF(BB8="Riesgo Medio",Variables!$D$50,IF(BB8="Riesgo Alto",Variables!$E$50,IF(BB8="Riesgo muy Alto",Variables!$E$50))))</f>
        <v xml:space="preserve">• Capacitar en manejo de las finanzas personales y familiares.
•  Promover ahorros </v>
      </c>
      <c r="BE8" s="73" t="str">
        <f t="shared" si="20"/>
        <v>Riesgo Bajo</v>
      </c>
      <c r="BF8" s="80" t="str">
        <f>IF(BE8="Riesgo Bajo",Variables!$C$53,IF(BE8="Riesgo Medio",Variables!$D$53,IF(BE8="Riesgo Alto",Variables!$E$53,IF(BE8="Riesgo muy Alto",Variables!$E$53))))</f>
        <v>• Sin amenaza, conservación, remodelaciones de acuerdo a condiciones economicas</v>
      </c>
      <c r="BH8" s="73" t="str">
        <f t="shared" si="21"/>
        <v>Riesgo Bajo</v>
      </c>
      <c r="BI8" s="80" t="str">
        <f>IF(BH8="Riesgo Bajo",Variables!$C$56,IF(BH8="Riesgo Medio",Variables!$D$56,IF(BH8="Riesgo Alto",Variables!$E$56,IF(BH8="Riesgo muy Alto",Variables!$E$56))))</f>
        <v xml:space="preserve">• Formaciones en manejo del estrés, inteligencia emocional, manejo de situaciones conflictivas, esparcimiento y tiempo libre
</v>
      </c>
      <c r="BJ8" s="65">
        <v>24</v>
      </c>
      <c r="BK8" s="73" t="str">
        <f t="shared" si="22"/>
        <v>Riesgo Bajo</v>
      </c>
      <c r="BL8" s="80" t="str">
        <f>IF(BJ8&lt;=30,Variables!$C$59,IF(BJ8&lt;=50,Variables!$D$59,IF(BJ8&lt;=60,Variables!$E$59,IF(BJ8&gt;=100,Variables!E65))))</f>
        <v>• Promoción de la salud mental y prevención del trastorno mental en el  trabajo.
• Fomento de estilos de vida saludables.</v>
      </c>
    </row>
    <row r="9" spans="1:64" s="65" customFormat="1" ht="106.5" customHeight="1" x14ac:dyDescent="0.25">
      <c r="A9" s="65">
        <v>8</v>
      </c>
      <c r="B9" s="66" t="s">
        <v>199</v>
      </c>
      <c r="C9" s="65" t="s">
        <v>139</v>
      </c>
      <c r="D9" s="65">
        <v>29</v>
      </c>
      <c r="E9" s="65" t="s">
        <v>30</v>
      </c>
      <c r="F9" s="66" t="s">
        <v>35</v>
      </c>
      <c r="G9" s="66" t="s">
        <v>148</v>
      </c>
      <c r="H9" s="65" t="s">
        <v>45</v>
      </c>
      <c r="I9" s="67" t="s">
        <v>25</v>
      </c>
      <c r="J9" s="78" t="str">
        <f>IF(I9="NO","Medidas de refuerzo, sin riesgo",IF(I9="SI","Capacitación sobre efectos del consumo de cigarrillo, efectos sobre la salud, seguimiento medico control de EPOC y sintomas asociados"))</f>
        <v>Medidas de refuerzo, sin riesgo</v>
      </c>
      <c r="K9" s="67" t="s">
        <v>26</v>
      </c>
      <c r="L9" s="78" t="str">
        <f t="shared" si="2"/>
        <v>Formacion promoción, concientización y compromiso, apoyo Psicologico, seguimiento medico control de EPS</v>
      </c>
      <c r="M9" s="65">
        <v>47</v>
      </c>
      <c r="N9" s="73" t="str">
        <f t="shared" si="3"/>
        <v>Sin riesgo</v>
      </c>
      <c r="O9" s="74" t="str">
        <f t="shared" si="23"/>
        <v>Medidas de refuerzo, prevención</v>
      </c>
      <c r="P9" s="65" t="s">
        <v>159</v>
      </c>
      <c r="Q9" s="22" t="s">
        <v>26</v>
      </c>
      <c r="R9" s="80" t="str">
        <f t="shared" si="5"/>
        <v>Seguimiento medico control de EPS, vigilancia medicación, forrmaciones autocuidado</v>
      </c>
      <c r="S9" s="68">
        <f t="shared" si="6"/>
        <v>29</v>
      </c>
      <c r="T9" s="83" t="str">
        <f t="shared" si="7"/>
        <v>Riesgo Bajo</v>
      </c>
      <c r="U9" s="65">
        <v>46</v>
      </c>
      <c r="V9" s="73" t="str">
        <f t="shared" si="8"/>
        <v>Riesgo medio</v>
      </c>
      <c r="W9" s="74" t="str">
        <f>IF(V9="Riesgo Bajo",Variables!$C$19,IF('Base de datos'!V9="Riesgo Medio",Variables!$D$19,IF('Base de datos'!V9="Riesgo Alto",Variables!$E$19,IF(V9="Riesgo muy Alto",Variables!$E$19))))</f>
        <v>• Formación de líderes: en habilidades sociales como dirección de personas y manejo de ambientes saludables, planeación, resolución de conflictos, trabajo en equipo, comunicación asertiva, manejo del estrés inteligencia emocional y retroalimentación del desempeño 
•  Promover la importancia al apoyo social entre compañeros.</v>
      </c>
      <c r="X9" s="65">
        <v>17</v>
      </c>
      <c r="Y9" s="73" t="str">
        <f t="shared" si="9"/>
        <v>Riesgo Bajo</v>
      </c>
      <c r="Z9" s="80" t="str">
        <f>IF(Y9="Riesgo Bajo",Variables!$C$22,IF(Y9="Riesgo Medio",Variables!$D$22,IF(Y9="Riesgo Alto",Variables!$E$22,IF(Y9="Riesgo muy Alto",Variables!$E$22))))</f>
        <v>• Refuezo interacciones grupales 
• Trabajos colaborativos
• Seguimiento y refuerzo habilidades individuales</v>
      </c>
      <c r="AA9" s="65">
        <v>22</v>
      </c>
      <c r="AB9" s="73" t="str">
        <f t="shared" si="10"/>
        <v>Riesgo Bajo</v>
      </c>
      <c r="AC9" s="80" t="str">
        <f>IF(AB9="Riesgo Bajo",Variables!$C$25,IF(AB9="Riesgo Medio",Variables!$D$25,IF(AB9="Riesgo Alto",Variables!$E$25,IF(AB9="Riesgo muy Alto",Variables!$E$25))))</f>
        <v>• Continuar retroalimentación constante
• Grupos focales y participativos
• Incentivos cumplimento de logros</v>
      </c>
      <c r="AD9" s="65">
        <v>43</v>
      </c>
      <c r="AE9" s="73" t="str">
        <f t="shared" si="11"/>
        <v>Riesgo medio</v>
      </c>
      <c r="AF9" s="80" t="str">
        <f>IF(AE9="Riesgo Bajo",Variables!$C$28,IF(AE9="Riesgo Medio",Variables!$D$28,IF(AE9="Riesgo Alto",Variables!$E$28,IF(AE9="Riesgo muy Alto",Variables!$E$28))))</f>
        <v xml:space="preserve">• Establecer canales de comunicación claros y concisos.
• La comunicación debe provocar en quien recibe el mensaje una reacción positiva, una orientación favorable al cambio de opinión, actitud o comportamiento.
• Promover la importancia al apoyo social entre compañeros y jefes posibilitando las relaciones interpersonales en el grupo.
</v>
      </c>
      <c r="AG9" s="65">
        <v>15</v>
      </c>
      <c r="AH9" s="73" t="str">
        <f t="shared" si="12"/>
        <v>Riesgo Bajo</v>
      </c>
      <c r="AI9" s="80" t="str">
        <f>IF(AH9="Riesgo Bajo",Variables!$C$31,IF(AH9="Riesgo Medio",Variables!$D$31,IF(AH9="Riesgo Alto",Variables!$E$31,IF(AH9="Riesgo muy Alto",Variables!$E$31))))</f>
        <v>• Continuar con elplan de formación y desarrollo
• Reforzar formaciones 
• Seguimiento cronogramas de capacitación</v>
      </c>
      <c r="AJ9" s="65">
        <v>22</v>
      </c>
      <c r="AK9" s="73" t="str">
        <f t="shared" si="13"/>
        <v>Riesgo Bajo</v>
      </c>
      <c r="AL9" s="80" t="str">
        <f>IF(AK9="Riesgo Bajo",Variables!$C$34,IF(AK9="Riesgo Medio",Variables!$D$34,IF(AK9="Riesgo Alto",Variables!$E$34,IF(AK9="Riesgo muy Alto",Variables!$E$34))))</f>
        <v>• Continuar plan de desarrollo en puesto de trabajo</v>
      </c>
      <c r="AM9" s="65">
        <v>20</v>
      </c>
      <c r="AN9" s="73" t="str">
        <f t="shared" si="14"/>
        <v>Riesgo Bajo</v>
      </c>
      <c r="AO9" s="80" t="str">
        <f>IF(AN9="Riesgo Bajo",Variables!$C$37,IF(AN9="Riesgo Medio",Variables!$D$37,IF(AN9="Riesgo Alto",Variables!$E$37,IF(AN9="Riesgo muy Alto",Variables!$E$37))))</f>
        <v xml:space="preserve">• Supervision constante roles y responsabilidades
• Formación en Planeacion estrategica
• Refuerzo en Distribucion eficaz del tiempo </v>
      </c>
      <c r="AP9" s="65">
        <v>44</v>
      </c>
      <c r="AQ9" s="73" t="str">
        <f t="shared" si="15"/>
        <v>Riesgo medio</v>
      </c>
      <c r="AR9" s="80" t="str">
        <f>IF(AQ9="Riesgo Bajo",Variables!$C$40,IF(AQ9="Riesgo Medio",Variables!$D$40,IF(AQ9="Riesgo Alto",Variables!$E$40,IF(AQ9="Riesgo muy Alto",Variables!$E$40))))</f>
        <v>• Revisar la carga laboral que tienen los colaboradores de acuerdo con el volumen de tareas asignadas. 
• Validar horas pico de producción y velocidad del trabajo.
• Implementar trabajo colaborativo y delegación de tareas</v>
      </c>
      <c r="AS9" s="65">
        <v>32</v>
      </c>
      <c r="AT9" s="73" t="str">
        <f t="shared" si="16"/>
        <v>Riesgo medio</v>
      </c>
      <c r="AU9" s="80" t="str">
        <f>IF(AT9="Riesgo Bajo",Variables!$C$43,IF(AT9="Riesgo Medio",Variables!$D$43,IF(AT9="Riesgo Alto",Variables!$E$43,IF(AT9="Riesgo muy Alto",Variables!$E$43))))</f>
        <v>• Planificar y coordinar los trabajos teniendo en cuenta la posible llegada de trabajo extra o imprevisto.
• Establecer pausas que permitan una recuperación adecuada después de tareas muy exigentes.
•  Promocion de descansos mentales a traves de actividades de relajación</v>
      </c>
      <c r="AV9" s="65">
        <f t="shared" si="0"/>
        <v>32.075000000000003</v>
      </c>
      <c r="AW9" s="73" t="str">
        <f t="shared" si="17"/>
        <v>Riesgo medio</v>
      </c>
      <c r="AX9" s="65">
        <v>30</v>
      </c>
      <c r="AY9" s="73" t="str">
        <f t="shared" si="18"/>
        <v>Riesgo Bajo</v>
      </c>
      <c r="AZ9" s="80" t="str">
        <f>IF(AY9="Riesgo Bajo",Variables!$C$47,IF(AY9="Riesgo Medio",Variables!$D$47,IF(AY9="Riesgo Alto",Variables!$E$47,IF(AY9="Riesgo muy Alto",Variables!$E$47))))</f>
        <v>• Divulgar alianzas estrategicas para  actividades de esparcimiento y recreacion
• Promover espacios de crecimiento personal, academico, espiritual o deportivo de forma periodica</v>
      </c>
      <c r="BA9" s="65">
        <v>33.299999999999997</v>
      </c>
      <c r="BB9" s="73" t="str">
        <f t="shared" si="19"/>
        <v>Riesgo medio</v>
      </c>
      <c r="BC9" s="80" t="str">
        <f>IF(BB9="Riesgo Bajo",Variables!$C$50,IF(BB9="Riesgo Medio",Variables!$D$50,IF(BB9="Riesgo Alto",Variables!$E$50,IF(BB9="Riesgo muy Alto",Variables!$E$50))))</f>
        <v>• Formar en manejo de las finanzas personales y familiares.
• Apoyar en la formación de emprendimientos dentro el grupo familiar 
• Incentivar la generación de ingresos adicionales a los laborales 
• Formación en el uso eficiente  del dinero</v>
      </c>
      <c r="BD9" s="65">
        <v>15</v>
      </c>
      <c r="BE9" s="73" t="str">
        <f t="shared" si="20"/>
        <v>Riesgo Bajo</v>
      </c>
      <c r="BF9" s="80" t="str">
        <f>IF(BE9="Riesgo Bajo",Variables!$C$53,IF(BE9="Riesgo Medio",Variables!$D$53,IF(BE9="Riesgo Alto",Variables!$E$53,IF(BE9="Riesgo muy Alto",Variables!$E$53))))</f>
        <v>• Sin amenaza, conservación, remodelaciones de acuerdo a condiciones economicas</v>
      </c>
      <c r="BG9" s="65">
        <v>50</v>
      </c>
      <c r="BH9" s="73" t="str">
        <f t="shared" si="21"/>
        <v>Riesgo medio</v>
      </c>
      <c r="BI9" s="80" t="str">
        <f>IF(BH9="Riesgo Bajo",Variables!$C$56,IF(BH9="Riesgo Medio",Variables!$D$56,IF(BH9="Riesgo Alto",Variables!$E$56,IF(BH9="Riesgo muy Alto",Variables!$E$56))))</f>
        <v xml:space="preserve">• Promocion y acompañamiento para uso de Asesorias psicologicas individuales.
• Formacion en manejo de tensiones e inyteligencia emocional </v>
      </c>
      <c r="BJ9" s="65">
        <v>40</v>
      </c>
      <c r="BK9" s="73" t="str">
        <f t="shared" si="22"/>
        <v>Riesgo medio</v>
      </c>
      <c r="BL9" s="80" t="str">
        <f>IF(BJ9&lt;=30,Variables!$C$59,IF(BJ9&lt;=50,Variables!$D$59,IF(BJ9&lt;=60,Variables!$E$59,IF(BJ9&gt;=100,Variables!E66))))</f>
        <v>•  Para el tema del estrés, se propone a nivel de grupos la realización de talleres o capacitaciones sobre técnicas de control y creación de hábitos saludables que mejoren el bienestar integral. 
• Formación en estilos de afrontamiento y autocontrol. 
• Favorecer Técnicas recomendadas para hacer frente al estrés como relajación,  respiración y actividades compensatorias para la salud.</v>
      </c>
    </row>
    <row r="10" spans="1:64" s="65" customFormat="1" ht="106.5" customHeight="1" x14ac:dyDescent="0.25">
      <c r="A10" s="65">
        <v>9</v>
      </c>
      <c r="B10" s="66" t="s">
        <v>133</v>
      </c>
      <c r="C10" s="65" t="s">
        <v>140</v>
      </c>
      <c r="D10" s="65">
        <v>38</v>
      </c>
      <c r="E10" s="65" t="s">
        <v>29</v>
      </c>
      <c r="F10" s="66" t="s">
        <v>32</v>
      </c>
      <c r="G10" s="66" t="s">
        <v>146</v>
      </c>
      <c r="H10" s="65" t="s">
        <v>44</v>
      </c>
      <c r="I10" s="67" t="s">
        <v>26</v>
      </c>
      <c r="J10" s="78" t="str">
        <f t="shared" si="24"/>
        <v>Capacitación sobre efectos del consumo de cigarrillo, efectos sobre la salud, seguimiento medico control de EPOC</v>
      </c>
      <c r="K10" s="67" t="s">
        <v>25</v>
      </c>
      <c r="L10" s="78" t="str">
        <f t="shared" si="2"/>
        <v>Medidas de refuerzo, PyP</v>
      </c>
      <c r="M10" s="65">
        <v>47</v>
      </c>
      <c r="N10" s="73" t="str">
        <f t="shared" si="3"/>
        <v>Sin riesgo</v>
      </c>
      <c r="O10" s="74" t="str">
        <f t="shared" si="23"/>
        <v>Medidas de refuerzo, prevención</v>
      </c>
      <c r="P10" s="65" t="s">
        <v>161</v>
      </c>
      <c r="Q10" s="22" t="s">
        <v>26</v>
      </c>
      <c r="R10" s="80" t="str">
        <f t="shared" si="5"/>
        <v>Seguimiento medico control de EPS, vigilancia medicación, forrmaciones autocuidado</v>
      </c>
      <c r="S10" s="68">
        <f t="shared" si="6"/>
        <v>22.777777777777779</v>
      </c>
      <c r="T10" s="83" t="str">
        <f t="shared" si="7"/>
        <v>Riesgo Bajo</v>
      </c>
      <c r="U10" s="65">
        <v>25</v>
      </c>
      <c r="V10" s="73" t="str">
        <f t="shared" si="8"/>
        <v>Riesgo Bajo</v>
      </c>
      <c r="W10" s="74" t="str">
        <f>IF(V10="Riesgo Bajo",Variables!$C$19,IF('Base de datos'!V10="Riesgo Medio",Variables!$D$19,IF('Base de datos'!V10="Riesgo Alto",Variables!$E$19,IF(V10="Riesgo muy Alto",Variables!$E$19))))</f>
        <v xml:space="preserve">• Refuezo habilidades blandas 
• Seguimiento Lideres
•Refuerzo continuo
</v>
      </c>
      <c r="X10" s="65">
        <v>31</v>
      </c>
      <c r="Y10" s="73" t="str">
        <f t="shared" si="9"/>
        <v>Riesgo medio</v>
      </c>
      <c r="Z10" s="80" t="str">
        <f>IF(Y10="Riesgo Bajo",Variables!$C$22,IF(Y10="Riesgo Medio",Variables!$D$22,IF(Y10="Riesgo Alto",Variables!$E$22,IF(Y10="Riesgo muy Alto",Variables!$E$22))))</f>
        <v>• Establecer contacto e interacción con otras personas en el trabajo.
• Verificar la calidad de interacciones, apoyo, resolución de problemas, cohesión y trabajo en equipo entre compañeros en el trabajo.</v>
      </c>
      <c r="AA10" s="65">
        <v>19</v>
      </c>
      <c r="AB10" s="73" t="str">
        <f t="shared" si="10"/>
        <v>Riesgo Bajo</v>
      </c>
      <c r="AC10" s="80" t="str">
        <f>IF(AB10="Riesgo Bajo",Variables!$C$25,IF(AB10="Riesgo Medio",Variables!$D$25,IF(AB10="Riesgo Alto",Variables!$E$25,IF(AB10="Riesgo muy Alto",Variables!$E$25))))</f>
        <v>• Continuar retroalimentación constante
• Grupos focales y participativos
• Incentivos cumplimento de logros</v>
      </c>
      <c r="AD10" s="65">
        <v>10</v>
      </c>
      <c r="AE10" s="73" t="str">
        <f t="shared" si="11"/>
        <v>Riesgo Bajo</v>
      </c>
      <c r="AF10" s="80" t="str">
        <f>IF(AE10="Riesgo Bajo",Variables!$C$28,IF(AE10="Riesgo Medio",Variables!$D$28,IF(AE10="Riesgo Alto",Variables!$E$28,IF(AE10="Riesgo muy Alto",Variables!$E$28))))</f>
        <v>• Continuar con induccion al puesto, organizacional y seguimiento</v>
      </c>
      <c r="AG10" s="65">
        <v>14</v>
      </c>
      <c r="AH10" s="73" t="str">
        <f t="shared" si="12"/>
        <v>Riesgo Bajo</v>
      </c>
      <c r="AI10" s="80" t="str">
        <f>IF(AH10="Riesgo Bajo",Variables!$C$31,IF(AH10="Riesgo Medio",Variables!$D$31,IF(AH10="Riesgo Alto",Variables!$E$31,IF(AH10="Riesgo muy Alto",Variables!$E$31))))</f>
        <v>• Continuar con elplan de formación y desarrollo
• Reforzar formaciones 
• Seguimiento cronogramas de capacitación</v>
      </c>
      <c r="AJ10" s="65">
        <v>25</v>
      </c>
      <c r="AK10" s="73" t="str">
        <f t="shared" si="13"/>
        <v>Riesgo Bajo</v>
      </c>
      <c r="AL10" s="80" t="str">
        <f>IF(AK10="Riesgo Bajo",Variables!$C$34,IF(AK10="Riesgo Medio",Variables!$D$34,IF(AK10="Riesgo Alto",Variables!$E$34,IF(AK10="Riesgo muy Alto",Variables!$E$34))))</f>
        <v>• Continuar plan de desarrollo en puesto de trabajo</v>
      </c>
      <c r="AM10" s="65">
        <v>24</v>
      </c>
      <c r="AN10" s="73" t="str">
        <f t="shared" si="14"/>
        <v>Riesgo Bajo</v>
      </c>
      <c r="AO10" s="80" t="str">
        <f>IF(AN10="Riesgo Bajo",Variables!$C$37,IF(AN10="Riesgo Medio",Variables!$D$37,IF(AN10="Riesgo Alto",Variables!$E$37,IF(AN10="Riesgo muy Alto",Variables!$E$37))))</f>
        <v xml:space="preserve">• Supervision constante roles y responsabilidades
• Formación en Planeacion estrategica
• Refuerzo en Distribucion eficaz del tiempo </v>
      </c>
      <c r="AP10" s="65">
        <v>29</v>
      </c>
      <c r="AQ10" s="73" t="str">
        <f t="shared" si="15"/>
        <v>Riesgo Bajo</v>
      </c>
      <c r="AR10" s="80" t="str">
        <f>IF(AQ10="Riesgo Bajo",Variables!$C$40,IF(AQ10="Riesgo Medio",Variables!$D$40,IF(AQ10="Riesgo Alto",Variables!$E$40,IF(AQ10="Riesgo muy Alto",Variables!$E$40))))</f>
        <v xml:space="preserve">• Continuar acciones de preventivas sobre demandas de trabajo
• Ejecutar cronogramas con tiempos de entrega 
• Programación de horarios de acuerdo a normativiudad
• Seguimiento a horarios adicionales y su compensación
</v>
      </c>
      <c r="AS10" s="65">
        <v>28</v>
      </c>
      <c r="AT10" s="73" t="str">
        <f t="shared" si="16"/>
        <v>Riesgo Bajo</v>
      </c>
      <c r="AU10" s="80" t="str">
        <f>IF(AT10="Riesgo Bajo",Variables!$C$43,IF(AT10="Riesgo Medio",Variables!$D$43,IF(AT10="Riesgo Alto",Variables!$E$43,IF(AT10="Riesgo muy Alto",Variables!$E$43))))</f>
        <v xml:space="preserve">• Marcar prioridades en las tareas. 
• Establecer cronograas de entrega
•  Garantizar descansos y pausas activas
</v>
      </c>
      <c r="AV10" s="65">
        <f t="shared" si="0"/>
        <v>24</v>
      </c>
      <c r="AW10" s="73" t="str">
        <f t="shared" si="17"/>
        <v>Riesgo Bajo</v>
      </c>
      <c r="AX10" s="65">
        <v>19</v>
      </c>
      <c r="AY10" s="73" t="str">
        <f t="shared" si="18"/>
        <v>Riesgo Bajo</v>
      </c>
      <c r="AZ10" s="80" t="str">
        <f>IF(AY10="Riesgo Bajo",Variables!$C$47,IF(AY10="Riesgo Medio",Variables!$D$47,IF(AY10="Riesgo Alto",Variables!$E$47,IF(AY10="Riesgo muy Alto",Variables!$E$47))))</f>
        <v>• Divulgar alianzas estrategicas para  actividades de esparcimiento y recreacion
• Promover espacios de crecimiento personal, academico, espiritual o deportivo de forma periodica</v>
      </c>
      <c r="BA10" s="65">
        <v>23</v>
      </c>
      <c r="BB10" s="73" t="str">
        <f t="shared" si="19"/>
        <v>Riesgo Bajo</v>
      </c>
      <c r="BC10" s="80" t="str">
        <f>IF(BB10="Riesgo Bajo",Variables!$C$50,IF(BB10="Riesgo Medio",Variables!$D$50,IF(BB10="Riesgo Alto",Variables!$E$50,IF(BB10="Riesgo muy Alto",Variables!$E$50))))</f>
        <v xml:space="preserve">• Capacitar en manejo de las finanzas personales y familiares.
•  Promover ahorros </v>
      </c>
      <c r="BD10" s="65">
        <v>25</v>
      </c>
      <c r="BE10" s="73" t="str">
        <f t="shared" si="20"/>
        <v>Riesgo Bajo</v>
      </c>
      <c r="BF10" s="80" t="str">
        <f>IF(BE10="Riesgo Bajo",Variables!$C$53,IF(BE10="Riesgo Medio",Variables!$D$53,IF(BE10="Riesgo Alto",Variables!$E$53,IF(BE10="Riesgo muy Alto",Variables!$E$53))))</f>
        <v>• Sin amenaza, conservación, remodelaciones de acuerdo a condiciones economicas</v>
      </c>
      <c r="BG10" s="65">
        <v>29</v>
      </c>
      <c r="BH10" s="73" t="str">
        <f t="shared" si="21"/>
        <v>Riesgo Bajo</v>
      </c>
      <c r="BI10" s="80" t="str">
        <f>IF(BH10="Riesgo Bajo",Variables!$C$56,IF(BH10="Riesgo Medio",Variables!$D$56,IF(BH10="Riesgo Alto",Variables!$E$56,IF(BH10="Riesgo muy Alto",Variables!$E$56))))</f>
        <v xml:space="preserve">• Formaciones en manejo del estrés, inteligencia emocional, manejo de situaciones conflictivas, esparcimiento y tiempo libre
</v>
      </c>
      <c r="BJ10" s="65">
        <v>30</v>
      </c>
      <c r="BK10" s="73" t="str">
        <f t="shared" si="22"/>
        <v>Riesgo Bajo</v>
      </c>
      <c r="BL10" s="80" t="str">
        <f>IF(BJ10&lt;=30,Variables!$C$59,IF(BJ10&lt;=50,Variables!$D$59,IF(BJ10&lt;=60,Variables!$E$59,IF(BJ10&gt;=100,Variables!E67))))</f>
        <v>• Promoción de la salud mental y prevención del trastorno mental en el  trabajo.
• Fomento de estilos de vida saludables.</v>
      </c>
    </row>
    <row r="11" spans="1:64" s="65" customFormat="1" ht="106.5" customHeight="1" x14ac:dyDescent="0.25">
      <c r="A11" s="65">
        <v>10</v>
      </c>
      <c r="B11" s="66" t="s">
        <v>199</v>
      </c>
      <c r="C11" s="66" t="s">
        <v>141</v>
      </c>
      <c r="D11" s="65">
        <v>31</v>
      </c>
      <c r="E11" s="65" t="s">
        <v>29</v>
      </c>
      <c r="F11" s="66" t="s">
        <v>37</v>
      </c>
      <c r="G11" s="66" t="s">
        <v>146</v>
      </c>
      <c r="H11" s="65" t="s">
        <v>43</v>
      </c>
      <c r="I11" s="67" t="s">
        <v>25</v>
      </c>
      <c r="J11" s="78" t="str">
        <f>IF(I11="NO","Medidas de refuerzo, sin riesgo",IF(I11="SI","Capacitación sobre efectos del consumo de cigarrillo, efectos sobre la salud, seguimiento medico control de EPOC y sintomas asociados"))</f>
        <v>Medidas de refuerzo, sin riesgo</v>
      </c>
      <c r="K11" s="67" t="s">
        <v>25</v>
      </c>
      <c r="L11" s="78" t="str">
        <f t="shared" si="2"/>
        <v>Medidas de refuerzo, PyP</v>
      </c>
      <c r="M11" s="65">
        <v>47</v>
      </c>
      <c r="N11" s="73" t="str">
        <f t="shared" si="3"/>
        <v>Sin riesgo</v>
      </c>
      <c r="O11" s="74" t="str">
        <f t="shared" si="23"/>
        <v>Medidas de refuerzo, prevención</v>
      </c>
      <c r="P11" s="65" t="s">
        <v>164</v>
      </c>
      <c r="Q11" s="22" t="s">
        <v>25</v>
      </c>
      <c r="R11" s="80" t="str">
        <f t="shared" si="5"/>
        <v>ActIvidades de promoción y prevención,seguimiento examenes periodicos</v>
      </c>
      <c r="S11" s="68">
        <f t="shared" si="6"/>
        <v>29.888888888888889</v>
      </c>
      <c r="T11" s="83" t="str">
        <f t="shared" si="7"/>
        <v>Riesgo Bajo</v>
      </c>
      <c r="U11" s="65">
        <v>34</v>
      </c>
      <c r="V11" s="73" t="str">
        <f t="shared" si="8"/>
        <v>Riesgo medio</v>
      </c>
      <c r="W11" s="74" t="str">
        <f>IF(V11="Riesgo Bajo",Variables!$C$19,IF('Base de datos'!V11="Riesgo Medio",Variables!$D$19,IF('Base de datos'!V11="Riesgo Alto",Variables!$E$19,IF(V11="Riesgo muy Alto",Variables!$E$19))))</f>
        <v>• Formación de líderes: en habilidades sociales como dirección de personas y manejo de ambientes saludables, planeación, resolución de conflictos, trabajo en equipo, comunicación asertiva, manejo del estrés inteligencia emocional y retroalimentación del desempeño 
•  Promover la importancia al apoyo social entre compañeros.</v>
      </c>
      <c r="X11" s="65">
        <v>23</v>
      </c>
      <c r="Y11" s="73" t="str">
        <f t="shared" si="9"/>
        <v>Riesgo Bajo</v>
      </c>
      <c r="Z11" s="80" t="str">
        <f>IF(Y11="Riesgo Bajo",Variables!$C$22,IF(Y11="Riesgo Medio",Variables!$D$22,IF(Y11="Riesgo Alto",Variables!$E$22,IF(Y11="Riesgo muy Alto",Variables!$E$22))))</f>
        <v>• Refuezo interacciones grupales 
• Trabajos colaborativos
• Seguimiento y refuerzo habilidades individuales</v>
      </c>
      <c r="AA11" s="65">
        <v>49</v>
      </c>
      <c r="AB11" s="73" t="str">
        <f t="shared" si="10"/>
        <v>Riesgo medio</v>
      </c>
      <c r="AC11" s="80" t="str">
        <f>IF(AB11="Riesgo Bajo",Variables!$C$25,IF(AB11="Riesgo Medio",Variables!$D$25,IF(AB11="Riesgo Alto",Variables!$E$25,IF(AB11="Riesgo muy Alto",Variables!$E$25))))</f>
        <v>• Crear espacios de dialogo que permitan; la reflexión sobre pautas de mejoramiento de los procesos basado en retroalimentación constructiva y el fortalecimiento de las relaciones mediante el reconocimiento de los esfuerzos. ( habilidades gerenciales efectivas).</v>
      </c>
      <c r="AD11" s="65">
        <v>14</v>
      </c>
      <c r="AE11" s="73" t="str">
        <f t="shared" si="11"/>
        <v>Riesgo Bajo</v>
      </c>
      <c r="AF11" s="80" t="str">
        <f>IF(AE11="Riesgo Bajo",Variables!$C$28,IF(AE11="Riesgo Medio",Variables!$D$28,IF(AE11="Riesgo Alto",Variables!$E$28,IF(AE11="Riesgo muy Alto",Variables!$E$28))))</f>
        <v>• Continuar con induccion al puesto, organizacional y seguimiento</v>
      </c>
      <c r="AG11" s="65">
        <v>31</v>
      </c>
      <c r="AH11" s="74" t="str">
        <f t="shared" si="12"/>
        <v>Riesgo medio</v>
      </c>
      <c r="AI11" s="80" t="str">
        <f>IF(AH11="Riesgo Bajo",Variables!$C$31,IF(AH11="Riesgo Medio",Variables!$D$31,IF(AH11="Riesgo Alto",Variables!$E$31,IF(AH11="Riesgo muy Alto",Variables!$E$31))))</f>
        <v>• Reforzar de plan de entrenamiento 
• Diseñar el programa de capacitación  por cargos,
• Diseñar capacitaciones de forma que sean estímulo y oportunidad para el trabajador.
• Generar alianzas que permitan la formación y calificacion de los empleados en su rol</v>
      </c>
      <c r="AJ11" s="65">
        <v>31</v>
      </c>
      <c r="AK11" s="73" t="str">
        <f t="shared" si="13"/>
        <v>Riesgo medio</v>
      </c>
      <c r="AL11" s="80" t="str">
        <f>IF(AK11="Riesgo Bajo",Variables!$C$34,IF(AK11="Riesgo Medio",Variables!$D$34,IF(AK11="Riesgo Alto",Variables!$E$34,IF(AK11="Riesgo muy Alto",Variables!$E$34))))</f>
        <v>• Se recomienda revisar los perfiles con el fin de ajustarlos y divulgarlos de forma clara y objetiva para que las personas entiendan y asuman adecuadamente sus funciones, principalmente la coordinación a través de la toma de decisiones y las líneas de autoridad.
• Implementar espacios administrativos donde el personal pueda dedicar tiempo laboral a la ejecución de funciones  propias del cargo.</v>
      </c>
      <c r="AM11" s="65">
        <v>31</v>
      </c>
      <c r="AN11" s="73" t="str">
        <f t="shared" si="14"/>
        <v>Riesgo medio</v>
      </c>
      <c r="AO11" s="80" t="str">
        <f>IF(AN11="Riesgo Bajo",Variables!$C$37,IF(AN11="Riesgo Medio",Variables!$D$37,IF(AN11="Riesgo Alto",Variables!$E$37,IF(AN11="Riesgo muy Alto",Variables!$E$37))))</f>
        <v xml:space="preserve">• Flexibilizar progresivamente la supervisión, promoviendo la delegación en los trabajadores y la responsabilidad individual.
</v>
      </c>
      <c r="AP11" s="65">
        <v>31</v>
      </c>
      <c r="AQ11" s="73" t="str">
        <f t="shared" si="15"/>
        <v>Riesgo medio</v>
      </c>
      <c r="AR11" s="80" t="str">
        <f>IF(AQ11="Riesgo Bajo",Variables!$C$40,IF(AQ11="Riesgo Medio",Variables!$D$40,IF(AQ11="Riesgo Alto",Variables!$E$40,IF(AQ11="Riesgo muy Alto",Variables!$E$40))))</f>
        <v>• Revisar la carga laboral que tienen los colaboradores de acuerdo con el volumen de tareas asignadas. 
• Validar horas pico de producción y velocidad del trabajo.
• Implementar trabajo colaborativo y delegación de tareas</v>
      </c>
      <c r="AS11" s="65">
        <v>25</v>
      </c>
      <c r="AT11" s="73" t="str">
        <f t="shared" si="16"/>
        <v>Riesgo Bajo</v>
      </c>
      <c r="AU11" s="80" t="str">
        <f>IF(AT11="Riesgo Bajo",Variables!$C$43,IF(AT11="Riesgo Medio",Variables!$D$43,IF(AT11="Riesgo Alto",Variables!$E$43,IF(AT11="Riesgo muy Alto",Variables!$E$43))))</f>
        <v xml:space="preserve">• Marcar prioridades en las tareas. 
• Establecer cronograas de entrega
•  Garantizar descansos y pausas activas
</v>
      </c>
      <c r="AV11" s="65">
        <f t="shared" si="0"/>
        <v>44.25</v>
      </c>
      <c r="AW11" s="73" t="str">
        <f t="shared" si="17"/>
        <v>Riesgo medio</v>
      </c>
      <c r="AX11" s="65">
        <v>61</v>
      </c>
      <c r="AY11" s="73" t="str">
        <f t="shared" si="18"/>
        <v>Riesgo muy Alto</v>
      </c>
      <c r="AZ11" s="80" t="str">
        <f>IF(AY11="Riesgo Bajo",Variables!$C$47,IF(AY11="Riesgo Medio",Variables!$D$47,IF(AY11="Riesgo Alto",Variables!$E$47,IF(AY11="Riesgo muy Alto",Variables!$E$47))))</f>
        <v xml:space="preserve">• Desde las áreas de bienestar laboral y sst informar al personal sobre la programación de actividades mensuales lúdicas, recreativas o deportivas al interior de la empresa. Además de los beneficios que pueden recibir de la caja de compensación y/o de otras entidades.
• Favorecer y divulgar alizanas estrategicas para actividades de esparcimiento, deporte y recreación
• Establecer plan de vacaciones y descansos fijos con el fin de programaciones y planeaciones oportunas 
• Fomentar actividades de deporte y esparcimiento al interior de la organizacion </v>
      </c>
      <c r="BA11" s="65">
        <v>50</v>
      </c>
      <c r="BB11" s="73" t="str">
        <f t="shared" si="19"/>
        <v>Riesgo medio</v>
      </c>
      <c r="BC11" s="80" t="str">
        <f>IF(BB11="Riesgo Bajo",Variables!$C$50,IF(BB11="Riesgo Medio",Variables!$D$50,IF(BB11="Riesgo Alto",Variables!$E$50,IF(BB11="Riesgo muy Alto",Variables!$E$50))))</f>
        <v>• Formar en manejo de las finanzas personales y familiares.
• Apoyar en la formación de emprendimientos dentro el grupo familiar 
• Incentivar la generación de ingresos adicionales a los laborales 
• Formación en el uso eficiente  del dinero</v>
      </c>
      <c r="BD11" s="65">
        <v>21</v>
      </c>
      <c r="BE11" s="73" t="str">
        <f t="shared" si="20"/>
        <v>Riesgo Bajo</v>
      </c>
      <c r="BF11" s="80" t="str">
        <f>IF(BE11="Riesgo Bajo",Variables!$C$53,IF(BE11="Riesgo Medio",Variables!$D$53,IF(BE11="Riesgo Alto",Variables!$E$53,IF(BE11="Riesgo muy Alto",Variables!$E$53))))</f>
        <v>• Sin amenaza, conservación, remodelaciones de acuerdo a condiciones economicas</v>
      </c>
      <c r="BG11" s="65">
        <v>45</v>
      </c>
      <c r="BH11" s="73" t="str">
        <f t="shared" si="21"/>
        <v>Riesgo medio</v>
      </c>
      <c r="BI11" s="80" t="str">
        <f>IF(BH11="Riesgo Bajo",Variables!$C$56,IF(BH11="Riesgo Medio",Variables!$D$56,IF(BH11="Riesgo Alto",Variables!$E$56,IF(BH11="Riesgo muy Alto",Variables!$E$56))))</f>
        <v xml:space="preserve">• Promocion y acompañamiento para uso de Asesorias psicologicas individuales.
• Formacion en manejo de tensiones e inyteligencia emocional </v>
      </c>
      <c r="BJ11" s="65">
        <v>15</v>
      </c>
      <c r="BK11" s="73" t="str">
        <f t="shared" si="22"/>
        <v>Riesgo Bajo</v>
      </c>
      <c r="BL11" s="80" t="str">
        <f>IF(BJ11&lt;=30,Variables!$C$59,IF(BJ11&lt;=50,Variables!$D$59,IF(BJ11&lt;=60,Variables!$E$59,IF(BJ11&gt;=100,Variables!E68))))</f>
        <v>• Promoción de la salud mental y prevención del trastorno mental en el  trabajo.
• Fomento de estilos de vida saludables.</v>
      </c>
    </row>
    <row r="12" spans="1:64" s="65" customFormat="1" ht="106.5" customHeight="1" x14ac:dyDescent="0.25">
      <c r="A12" s="65">
        <v>11</v>
      </c>
      <c r="B12" s="66" t="s">
        <v>200</v>
      </c>
      <c r="C12" s="65" t="s">
        <v>140</v>
      </c>
      <c r="D12" s="65">
        <v>63</v>
      </c>
      <c r="E12" s="65" t="s">
        <v>29</v>
      </c>
      <c r="F12" s="66" t="s">
        <v>33</v>
      </c>
      <c r="G12" s="66" t="s">
        <v>149</v>
      </c>
      <c r="H12" s="65" t="s">
        <v>44</v>
      </c>
      <c r="I12" s="67" t="s">
        <v>25</v>
      </c>
      <c r="J12" s="78" t="str">
        <f t="shared" si="24"/>
        <v>Medidas de refuerzo, sin riesgo</v>
      </c>
      <c r="K12" s="67" t="s">
        <v>26</v>
      </c>
      <c r="L12" s="78" t="str">
        <f t="shared" si="2"/>
        <v>Formacion promoción, concientización y compromiso, apoyo Psicologico, seguimiento medico control de EPS</v>
      </c>
      <c r="M12" s="65">
        <v>53</v>
      </c>
      <c r="N12" s="73" t="str">
        <f t="shared" si="3"/>
        <v>Riesgo Medio</v>
      </c>
      <c r="O12" s="74" t="str">
        <f t="shared" si="23"/>
        <v>Revisión Pausas activas, actividades esparcimiento, recreacion y deporte</v>
      </c>
      <c r="P12" s="65" t="s">
        <v>159</v>
      </c>
      <c r="Q12" s="22" t="s">
        <v>26</v>
      </c>
      <c r="R12" s="80" t="str">
        <f t="shared" si="5"/>
        <v>Seguimiento medico control de EPS, vigilancia medicación, forrmaciones autocuidado</v>
      </c>
      <c r="S12" s="68">
        <f t="shared" si="6"/>
        <v>16.888888888888889</v>
      </c>
      <c r="T12" s="83" t="str">
        <f t="shared" si="7"/>
        <v>Riesgo Bajo</v>
      </c>
      <c r="U12" s="65">
        <v>8</v>
      </c>
      <c r="V12" s="73" t="str">
        <f t="shared" si="8"/>
        <v>Riesgo Bajo</v>
      </c>
      <c r="W12" s="74" t="str">
        <f>IF(V12="Riesgo Bajo",Variables!$C$19,IF('Base de datos'!V12="Riesgo Medio",Variables!$D$19,IF('Base de datos'!V12="Riesgo Alto",Variables!$E$19,IF(V12="Riesgo muy Alto",Variables!$E$19))))</f>
        <v xml:space="preserve">• Refuezo habilidades blandas 
• Seguimiento Lideres
•Refuerzo continuo
</v>
      </c>
      <c r="X12" s="65">
        <v>19</v>
      </c>
      <c r="Y12" s="73" t="str">
        <f t="shared" si="9"/>
        <v>Riesgo Bajo</v>
      </c>
      <c r="Z12" s="80" t="str">
        <f>IF(Y12="Riesgo Bajo",Variables!$C$22,IF(Y12="Riesgo Medio",Variables!$D$22,IF(Y12="Riesgo Alto",Variables!$E$22,IF(Y12="Riesgo muy Alto",Variables!$E$22))))</f>
        <v>• Refuezo interacciones grupales 
• Trabajos colaborativos
• Seguimiento y refuerzo habilidades individuales</v>
      </c>
      <c r="AA12" s="65">
        <v>24</v>
      </c>
      <c r="AB12" s="73" t="str">
        <f t="shared" si="10"/>
        <v>Riesgo Bajo</v>
      </c>
      <c r="AC12" s="80" t="str">
        <f>IF(AB12="Riesgo Bajo",Variables!$C$25,IF(AB12="Riesgo Medio",Variables!$D$25,IF(AB12="Riesgo Alto",Variables!$E$25,IF(AB12="Riesgo muy Alto",Variables!$E$25))))</f>
        <v>• Continuar retroalimentación constante
• Grupos focales y participativos
• Incentivos cumplimento de logros</v>
      </c>
      <c r="AD12" s="65">
        <v>10</v>
      </c>
      <c r="AE12" s="73" t="str">
        <f t="shared" si="11"/>
        <v>Riesgo Bajo</v>
      </c>
      <c r="AF12" s="80" t="str">
        <f>IF(AE12="Riesgo Bajo",Variables!$C$28,IF(AE12="Riesgo Medio",Variables!$D$28,IF(AE12="Riesgo Alto",Variables!$E$28,IF(AE12="Riesgo muy Alto",Variables!$E$28))))</f>
        <v>• Continuar con induccion al puesto, organizacional y seguimiento</v>
      </c>
      <c r="AG12" s="65">
        <v>14</v>
      </c>
      <c r="AH12" s="73" t="str">
        <f t="shared" si="12"/>
        <v>Riesgo Bajo</v>
      </c>
      <c r="AI12" s="80" t="str">
        <f>IF(AH12="Riesgo Bajo",Variables!$C$31,IF(AH12="Riesgo Medio",Variables!$D$31,IF(AH12="Riesgo Alto",Variables!$E$31,IF(AH12="Riesgo muy Alto",Variables!$E$31))))</f>
        <v>• Continuar con elplan de formación y desarrollo
• Reforzar formaciones 
• Seguimiento cronogramas de capacitación</v>
      </c>
      <c r="AJ12" s="65">
        <v>26</v>
      </c>
      <c r="AK12" s="73" t="str">
        <f t="shared" si="13"/>
        <v>Riesgo Bajo</v>
      </c>
      <c r="AL12" s="80" t="str">
        <f>IF(AK12="Riesgo Bajo",Variables!$C$34,IF(AK12="Riesgo Medio",Variables!$D$34,IF(AK12="Riesgo Alto",Variables!$E$34,IF(AK12="Riesgo muy Alto",Variables!$E$34))))</f>
        <v>• Continuar plan de desarrollo en puesto de trabajo</v>
      </c>
      <c r="AM12" s="65">
        <v>18</v>
      </c>
      <c r="AN12" s="73" t="str">
        <f t="shared" si="14"/>
        <v>Riesgo Bajo</v>
      </c>
      <c r="AO12" s="80" t="str">
        <f>IF(AN12="Riesgo Bajo",Variables!$C$37,IF(AN12="Riesgo Medio",Variables!$D$37,IF(AN12="Riesgo Alto",Variables!$E$37,IF(AN12="Riesgo muy Alto",Variables!$E$37))))</f>
        <v xml:space="preserve">• Supervision constante roles y responsabilidades
• Formación en Planeacion estrategica
• Refuerzo en Distribucion eficaz del tiempo </v>
      </c>
      <c r="AP12" s="65">
        <v>13</v>
      </c>
      <c r="AQ12" s="73" t="str">
        <f t="shared" si="15"/>
        <v>Riesgo Bajo</v>
      </c>
      <c r="AR12" s="80" t="str">
        <f>IF(AQ12="Riesgo Bajo",Variables!$C$40,IF(AQ12="Riesgo Medio",Variables!$D$40,IF(AQ12="Riesgo Alto",Variables!$E$40,IF(AQ12="Riesgo muy Alto",Variables!$E$40))))</f>
        <v xml:space="preserve">• Continuar acciones de preventivas sobre demandas de trabajo
• Ejecutar cronogramas con tiempos de entrega 
• Programación de horarios de acuerdo a normativiudad
• Seguimiento a horarios adicionales y su compensación
</v>
      </c>
      <c r="AS12" s="65">
        <v>20</v>
      </c>
      <c r="AT12" s="73" t="str">
        <f t="shared" si="16"/>
        <v>Riesgo Bajo</v>
      </c>
      <c r="AU12" s="80" t="str">
        <f>IF(AT12="Riesgo Bajo",Variables!$C$43,IF(AT12="Riesgo Medio",Variables!$D$43,IF(AT12="Riesgo Alto",Variables!$E$43,IF(AT12="Riesgo muy Alto",Variables!$E$43))))</f>
        <v xml:space="preserve">• Marcar prioridades en las tareas. 
• Establecer cronograas de entrega
•  Garantizar descansos y pausas activas
</v>
      </c>
      <c r="AV12" s="65">
        <f t="shared" si="0"/>
        <v>28</v>
      </c>
      <c r="AW12" s="73" t="str">
        <f t="shared" si="17"/>
        <v>Riesgo Bajo</v>
      </c>
      <c r="AX12" s="65">
        <v>29</v>
      </c>
      <c r="AY12" s="73" t="str">
        <f t="shared" si="18"/>
        <v>Riesgo Bajo</v>
      </c>
      <c r="AZ12" s="80" t="str">
        <f>IF(AY12="Riesgo Bajo",Variables!$C$47,IF(AY12="Riesgo Medio",Variables!$D$47,IF(AY12="Riesgo Alto",Variables!$E$47,IF(AY12="Riesgo muy Alto",Variables!$E$47))))</f>
        <v>• Divulgar alianzas estrategicas para  actividades de esparcimiento y recreacion
• Promover espacios de crecimiento personal, academico, espiritual o deportivo de forma periodica</v>
      </c>
      <c r="BA12" s="65">
        <v>28</v>
      </c>
      <c r="BB12" s="73" t="str">
        <f t="shared" si="19"/>
        <v>Riesgo Bajo</v>
      </c>
      <c r="BC12" s="80" t="str">
        <f>IF(BB12="Riesgo Bajo",Variables!$C$50,IF(BB12="Riesgo Medio",Variables!$D$50,IF(BB12="Riesgo Alto",Variables!$E$50,IF(BB12="Riesgo muy Alto",Variables!$E$50))))</f>
        <v xml:space="preserve">• Capacitar en manejo de las finanzas personales y familiares.
•  Promover ahorros </v>
      </c>
      <c r="BD12" s="65">
        <v>26</v>
      </c>
      <c r="BE12" s="73" t="str">
        <f t="shared" si="20"/>
        <v>Riesgo Bajo</v>
      </c>
      <c r="BF12" s="80" t="str">
        <f>IF(BE12="Riesgo Bajo",Variables!$C$53,IF(BE12="Riesgo Medio",Variables!$D$53,IF(BE12="Riesgo Alto",Variables!$E$53,IF(BE12="Riesgo muy Alto",Variables!$E$53))))</f>
        <v>• Sin amenaza, conservación, remodelaciones de acuerdo a condiciones economicas</v>
      </c>
      <c r="BG12" s="65">
        <v>29</v>
      </c>
      <c r="BH12" s="73" t="str">
        <f t="shared" si="21"/>
        <v>Riesgo Bajo</v>
      </c>
      <c r="BI12" s="80" t="str">
        <f>IF(BH12="Riesgo Bajo",Variables!$C$56,IF(BH12="Riesgo Medio",Variables!$D$56,IF(BH12="Riesgo Alto",Variables!$E$56,IF(BH12="Riesgo muy Alto",Variables!$E$56))))</f>
        <v xml:space="preserve">• Formaciones en manejo del estrés, inteligencia emocional, manejo de situaciones conflictivas, esparcimiento y tiempo libre
</v>
      </c>
      <c r="BJ12" s="65">
        <v>29</v>
      </c>
      <c r="BK12" s="73" t="str">
        <f t="shared" si="22"/>
        <v>Riesgo Bajo</v>
      </c>
      <c r="BL12" s="80" t="str">
        <f>IF(BJ12&lt;=30,Variables!$C$59,IF(BJ12&lt;=50,Variables!$D$59,IF(BJ12&lt;=60,Variables!$E$59,IF(BJ12&gt;=100,Variables!E69))))</f>
        <v>• Promoción de la salud mental y prevención del trastorno mental en el  trabajo.
• Fomento de estilos de vida saludables.</v>
      </c>
    </row>
    <row r="13" spans="1:64" s="65" customFormat="1" ht="106.5" customHeight="1" x14ac:dyDescent="0.25">
      <c r="A13" s="65">
        <v>12</v>
      </c>
      <c r="B13" s="66" t="s">
        <v>133</v>
      </c>
      <c r="C13" s="65" t="s">
        <v>142</v>
      </c>
      <c r="D13" s="65">
        <v>36</v>
      </c>
      <c r="E13" s="65" t="s">
        <v>30</v>
      </c>
      <c r="F13" s="66" t="s">
        <v>38</v>
      </c>
      <c r="G13" s="66" t="s">
        <v>146</v>
      </c>
      <c r="H13" s="65" t="s">
        <v>42</v>
      </c>
      <c r="I13" s="67" t="s">
        <v>25</v>
      </c>
      <c r="J13" s="78" t="str">
        <f t="shared" ref="J13:J14" si="25">IF(I13="NO","Medidas de refuerzo, sin riesgo",IF(I13="SI","Capacitación sobre efectos del consumo de cigarrillo, efectos sobre la salud, seguimiento medico control de EPOC y sintomas asociados"))</f>
        <v>Medidas de refuerzo, sin riesgo</v>
      </c>
      <c r="K13" s="67" t="s">
        <v>26</v>
      </c>
      <c r="L13" s="78" t="str">
        <f t="shared" si="2"/>
        <v>Formacion promoción, concientización y compromiso, apoyo Psicologico, seguimiento medico control de EPS</v>
      </c>
      <c r="M13" s="65">
        <v>47</v>
      </c>
      <c r="N13" s="73" t="str">
        <f t="shared" si="3"/>
        <v>Sin riesgo</v>
      </c>
      <c r="O13" s="74" t="str">
        <f t="shared" si="23"/>
        <v>Medidas de refuerzo, prevención</v>
      </c>
      <c r="P13" s="65" t="s">
        <v>164</v>
      </c>
      <c r="Q13" s="22" t="s">
        <v>25</v>
      </c>
      <c r="R13" s="80" t="str">
        <f t="shared" si="5"/>
        <v>ActIvidades de promoción y prevención,seguimiento examenes periodicos</v>
      </c>
      <c r="S13" s="68">
        <f t="shared" si="6"/>
        <v>64.222222222222229</v>
      </c>
      <c r="T13" s="83" t="str">
        <f t="shared" si="7"/>
        <v>Riesgo muy Alto</v>
      </c>
      <c r="U13" s="65">
        <v>65</v>
      </c>
      <c r="V13" s="73" t="str">
        <f t="shared" si="8"/>
        <v>Riesgo muy Alto</v>
      </c>
      <c r="W13" s="74" t="str">
        <f>IF(V13="Riesgo Bajo",Variables!$C$19,IF('Base de datos'!V13="Riesgo Medio",Variables!$D$19,IF('Base de datos'!V13="Riesgo Alto",Variables!$E$19,IF(V13="Riesgo muy Alto",Variables!$E$19))))</f>
        <v>•Implementar el trabajo de grupo focales teniendo en cuenta la guia del Ministerio de Trabajo sobre la promoción, prevención e intervención de los factores psicosociales, creando  espacios de reflexión, para  compartir dudas y poner en común experiencias. 
•Formación la planificación y asignación del trabajo, consecución de resultados, resolución de conflictos, participación, motivación, apoyo, interacción y comunicación con sus colaboradores.</v>
      </c>
      <c r="X13" s="65">
        <v>61</v>
      </c>
      <c r="Y13" s="73" t="str">
        <f t="shared" si="9"/>
        <v>Riesgo muy Alto</v>
      </c>
      <c r="Z13" s="80" t="str">
        <f>IF(Y13="Riesgo Bajo",Variables!$C$22,IF(Y13="Riesgo Medio",Variables!$D$22,IF(Y13="Riesgo Alto",Variables!$E$22,IF(Y13="Riesgo muy Alto",Variables!$E$22))))</f>
        <v>• Hacer capacitaciones relacionadas con el conocimiento de sí mismo, 
inteligencia emocional.
• Trabajo en equipo basado en valores de compromiso y solidaridad.
• Desarrollar campañas que conlleven al fortalecimiento de la comunicación, donde se resalten los valores organizacionales con reglas de convivencia como: campañas de saludos, expresiones verbales y gestuales, para generar un impacto positivo en las relaciones interpersonales.</v>
      </c>
      <c r="AA13" s="65">
        <v>69</v>
      </c>
      <c r="AB13" s="73" t="str">
        <f t="shared" si="10"/>
        <v>Riesgo muy Alto</v>
      </c>
      <c r="AC13" s="80" t="str">
        <f>IF(AB13="Riesgo Bajo",Variables!$C$25,IF(AB13="Riesgo Medio",Variables!$D$25,IF(AB13="Riesgo Alto",Variables!$E$25,IF(AB13="Riesgo muy Alto",Variables!$E$25))))</f>
        <v xml:space="preserve">• Crear espacios de reflexión de compartir dudas y poner en común experiencias.  
• Potencializar habilidades sociales, comunicativas, de solución de conflictos e inteligencia emocional.
</v>
      </c>
      <c r="AD13" s="65">
        <v>70</v>
      </c>
      <c r="AE13" s="73" t="str">
        <f t="shared" si="11"/>
        <v>Riesgo muy Alto</v>
      </c>
      <c r="AF13" s="80" t="str">
        <f>IF(AE13="Riesgo Bajo",Variables!$C$28,IF(AE13="Riesgo Medio",Variables!$D$28,IF(AE13="Riesgo Alto",Variables!$E$28,IF(AE13="Riesgo muy Alto",Variables!$E$28))))</f>
        <v>• Desarrollar programas de acogida e integración a los nuevos trabajadores con la explicación de las normas formales y de los valores culturales de la organización.
• Capacitar a líderes y acompañar desde el área de gestión humana en los procesos de seguimiento hacia el personal colaborador
• Diseñar plan de formación, induccion, manual de funciones y seguimiento. 
• Establecer flujogramas de procesos y socializar
• Delimitar funciones y responsabilidades</v>
      </c>
      <c r="AG13" s="65">
        <v>55</v>
      </c>
      <c r="AH13" s="74" t="str">
        <f t="shared" si="12"/>
        <v>Riesgo Alto</v>
      </c>
      <c r="AI13" s="80" t="str">
        <f>IF(AH13="Riesgo Bajo",Variables!$C$31,IF(AH13="Riesgo Medio",Variables!$D$31,IF(AH13="Riesgo Alto",Variables!$E$31,IF(AH13="Riesgo muy Alto",Variables!$E$31))))</f>
        <v>• Fortalecer los planes de entrenamiento técnico que les permita adaptarse a los cambios requeridos. 
• Realizar capacitaciones relacionadas con los cargos  para mejorar la efectividad.
• Diseñar el programa de capacitación anual por cargos, el cual debe fortalecer competencias requeridas para los mismos y proporcionar a todos los trabajadores oportunidades de aprendizaje y  práctica en nuevas habilidades.
• Diseñar capacitaciones de forma que sean estímulo y oportunidad para el trabajador.</v>
      </c>
      <c r="AJ13" s="65">
        <v>72</v>
      </c>
      <c r="AK13" s="73" t="str">
        <f t="shared" si="13"/>
        <v>Riesgo muy Alto</v>
      </c>
      <c r="AL13" s="80" t="str">
        <f>IF(AK13="Riesgo Bajo",Variables!$C$34,IF(AK13="Riesgo Medio",Variables!$D$34,IF(AK13="Riesgo Alto",Variables!$E$34,IF(AK13="Riesgo muy Alto",Variables!$E$34))))</f>
        <v xml:space="preserve">• Delimitar roles, funciones y responsabilidades
• Involucrar a los trabajadores en la toma de decisiones sobre la organización de su trabajo, así como, acciones para acordar y mejorar el margen de libertad y reuniones para abordar las áreas de oportunidad de mejora.
•Alentar a su personal a que escojan los métodos de trabajo que se ajusten a sus necesidades.
• Incentivar la creatividad de los colaboradores.
</v>
      </c>
      <c r="AM13" s="65">
        <v>51</v>
      </c>
      <c r="AN13" s="73" t="str">
        <f t="shared" si="14"/>
        <v>Riesgo Alto</v>
      </c>
      <c r="AO13" s="80" t="str">
        <f>IF(AN13="Riesgo Bajo",Variables!$C$37,IF(AN13="Riesgo Medio",Variables!$D$37,IF(AN13="Riesgo Alto",Variables!$E$37,IF(AN13="Riesgo muy Alto",Variables!$E$37))))</f>
        <v>• Formación de líderes: en competencias de  planeación, manejo del tiempo,  resolución de conflictos y comunicación asertiva. 
• Trabajo en manejo del estrés,    inteligencia emocional y estilos de afrontamiento.  
•Valoración roles y responsabilidades
•cronogramas de trabajo y entrega,</v>
      </c>
      <c r="AP13" s="65">
        <v>78</v>
      </c>
      <c r="AQ13" s="73" t="str">
        <f t="shared" si="15"/>
        <v>Riesgo muy Alto</v>
      </c>
      <c r="AR13" s="80" t="str">
        <f>IF(AQ13="Riesgo Bajo",Variables!$C$40,IF(AQ13="Riesgo Medio",Variables!$D$40,IF(AQ13="Riesgo Alto",Variables!$E$40,IF(AQ13="Riesgo muy Alto",Variables!$E$40))))</f>
        <v xml:space="preserve">• Validar tiempos requeridos para  realización de tareas. Esto con el fin de identificar sobrecarga laboral. 
• Formar en administración del tiempo. 
• Establecer pausas que permitan una recuperación adecuada después de tareas muy exigentes.
• Intervenir con el apoyo de Seguridad y Salud en el Trabajo, validando con el análisis de puestos de trabajo en cargos específicos.  </v>
      </c>
      <c r="AS13" s="65">
        <v>57</v>
      </c>
      <c r="AT13" s="73" t="str">
        <f t="shared" si="16"/>
        <v>Riesgo Alto</v>
      </c>
      <c r="AU13" s="80" t="str">
        <f>IF(AT13="Riesgo Bajo",Variables!$C$43,IF(AT13="Riesgo Medio",Variables!$D$43,IF(AT13="Riesgo Alto",Variables!$E$43,IF(AT13="Riesgo muy Alto",Variables!$E$43))))</f>
        <v xml:space="preserve">• Implementar y/o dar continuidad al programa de pausas activas, alternándolo con ejercicios lúdicos que conlleve a mejorar la fatiga física y visual.
• Determinar la cantidad, complejidad y detalle de las actividades. Y el tiempo que disponen para realizarla
• Establecer la carga de trabajo de acuerdo a las habilidades y puestos de trabajo. </v>
      </c>
      <c r="AV13" s="65">
        <f t="shared" si="0"/>
        <v>23</v>
      </c>
      <c r="AW13" s="73" t="str">
        <f t="shared" si="17"/>
        <v>Riesgo Bajo</v>
      </c>
      <c r="AX13" s="65">
        <v>12</v>
      </c>
      <c r="AY13" s="73" t="str">
        <f t="shared" si="18"/>
        <v>Riesgo Bajo</v>
      </c>
      <c r="AZ13" s="80" t="str">
        <f>IF(AY13="Riesgo Bajo",Variables!$C$47,IF(AY13="Riesgo Medio",Variables!$D$47,IF(AY13="Riesgo Alto",Variables!$E$47,IF(AY13="Riesgo muy Alto",Variables!$E$47))))</f>
        <v>• Divulgar alianzas estrategicas para  actividades de esparcimiento y recreacion
• Promover espacios de crecimiento personal, academico, espiritual o deportivo de forma periodica</v>
      </c>
      <c r="BA13" s="65">
        <v>24</v>
      </c>
      <c r="BB13" s="73" t="str">
        <f t="shared" si="19"/>
        <v>Riesgo Bajo</v>
      </c>
      <c r="BC13" s="80" t="str">
        <f>IF(BB13="Riesgo Bajo",Variables!$C$50,IF(BB13="Riesgo Medio",Variables!$D$50,IF(BB13="Riesgo Alto",Variables!$E$50,IF(BB13="Riesgo muy Alto",Variables!$E$50))))</f>
        <v xml:space="preserve">• Capacitar en manejo de las finanzas personales y familiares.
•  Promover ahorros </v>
      </c>
      <c r="BD13" s="65">
        <v>21</v>
      </c>
      <c r="BE13" s="73" t="str">
        <f t="shared" si="20"/>
        <v>Riesgo Bajo</v>
      </c>
      <c r="BF13" s="80" t="str">
        <f>IF(BE13="Riesgo Bajo",Variables!$C$53,IF(BE13="Riesgo Medio",Variables!$D$53,IF(BE13="Riesgo Alto",Variables!$E$53,IF(BE13="Riesgo muy Alto",Variables!$E$53))))</f>
        <v>• Sin amenaza, conservación, remodelaciones de acuerdo a condiciones economicas</v>
      </c>
      <c r="BG13" s="65">
        <v>35</v>
      </c>
      <c r="BH13" s="73" t="str">
        <f t="shared" si="21"/>
        <v>Riesgo medio</v>
      </c>
      <c r="BI13" s="80" t="str">
        <f>IF(BH13="Riesgo Bajo",Variables!$C$56,IF(BH13="Riesgo Medio",Variables!$D$56,IF(BH13="Riesgo Alto",Variables!$E$56,IF(BH13="Riesgo muy Alto",Variables!$E$56))))</f>
        <v xml:space="preserve">• Promocion y acompañamiento para uso de Asesorias psicologicas individuales.
• Formacion en manejo de tensiones e inyteligencia emocional </v>
      </c>
      <c r="BJ13" s="65">
        <v>61</v>
      </c>
      <c r="BK13" s="73" t="str">
        <f t="shared" si="22"/>
        <v>Riesgo muy Alto</v>
      </c>
      <c r="BL13" s="80" t="b">
        <f>IF(BJ13&lt;=30,Variables!$C$59,IF(BJ13&lt;=50,Variables!$D$59,IF(BJ13&lt;=60,Variables!$E$59,IF(BJ13&gt;=100,Variables!E70))))</f>
        <v>0</v>
      </c>
    </row>
    <row r="14" spans="1:64" s="65" customFormat="1" ht="106.5" customHeight="1" x14ac:dyDescent="0.25">
      <c r="A14" s="65">
        <v>13</v>
      </c>
      <c r="B14" s="66" t="s">
        <v>199</v>
      </c>
      <c r="C14" s="65" t="s">
        <v>138</v>
      </c>
      <c r="D14" s="65">
        <v>56</v>
      </c>
      <c r="E14" s="65" t="s">
        <v>29</v>
      </c>
      <c r="F14" s="66" t="s">
        <v>37</v>
      </c>
      <c r="G14" s="66" t="s">
        <v>146</v>
      </c>
      <c r="H14" s="65" t="s">
        <v>42</v>
      </c>
      <c r="I14" s="67" t="s">
        <v>25</v>
      </c>
      <c r="J14" s="78" t="str">
        <f t="shared" si="25"/>
        <v>Medidas de refuerzo, sin riesgo</v>
      </c>
      <c r="K14" s="67" t="s">
        <v>25</v>
      </c>
      <c r="L14" s="78" t="str">
        <f t="shared" si="2"/>
        <v>Medidas de refuerzo, PyP</v>
      </c>
      <c r="M14" s="65">
        <v>47</v>
      </c>
      <c r="N14" s="73" t="str">
        <f t="shared" si="3"/>
        <v>Sin riesgo</v>
      </c>
      <c r="O14" s="74" t="str">
        <f t="shared" si="23"/>
        <v>Medidas de refuerzo, prevención</v>
      </c>
      <c r="P14" s="65" t="s">
        <v>159</v>
      </c>
      <c r="Q14" s="22" t="s">
        <v>26</v>
      </c>
      <c r="R14" s="80" t="str">
        <f t="shared" si="5"/>
        <v>Seguimiento medico control de EPS, vigilancia medicación, forrmaciones autocuidado</v>
      </c>
      <c r="S14" s="68">
        <f t="shared" si="6"/>
        <v>24.333333333333332</v>
      </c>
      <c r="T14" s="83" t="str">
        <f t="shared" si="7"/>
        <v>Riesgo Bajo</v>
      </c>
      <c r="U14" s="65">
        <v>30</v>
      </c>
      <c r="V14" s="73" t="str">
        <f t="shared" si="8"/>
        <v>Riesgo Bajo</v>
      </c>
      <c r="W14" s="74" t="str">
        <f>IF(V14="Riesgo Bajo",Variables!$C$19,IF('Base de datos'!V14="Riesgo Medio",Variables!$D$19,IF('Base de datos'!V14="Riesgo Alto",Variables!$E$19,IF(V14="Riesgo muy Alto",Variables!$E$19))))</f>
        <v xml:space="preserve">• Refuezo habilidades blandas 
• Seguimiento Lideres
•Refuerzo continuo
</v>
      </c>
      <c r="X14" s="65">
        <v>16</v>
      </c>
      <c r="Y14" s="73" t="str">
        <f t="shared" si="9"/>
        <v>Riesgo Bajo</v>
      </c>
      <c r="Z14" s="80" t="str">
        <f>IF(Y14="Riesgo Bajo",Variables!$C$22,IF(Y14="Riesgo Medio",Variables!$D$22,IF(Y14="Riesgo Alto",Variables!$E$22,IF(Y14="Riesgo muy Alto",Variables!$E$22))))</f>
        <v>• Refuezo interacciones grupales 
• Trabajos colaborativos
• Seguimiento y refuerzo habilidades individuales</v>
      </c>
      <c r="AA14" s="65">
        <v>11</v>
      </c>
      <c r="AB14" s="73" t="str">
        <f t="shared" si="10"/>
        <v>Riesgo Bajo</v>
      </c>
      <c r="AC14" s="80" t="str">
        <f>IF(AB14="Riesgo Bajo",Variables!$C$25,IF(AB14="Riesgo Medio",Variables!$D$25,IF(AB14="Riesgo Alto",Variables!$E$25,IF(AB14="Riesgo muy Alto",Variables!$E$25))))</f>
        <v>• Continuar retroalimentación constante
• Grupos focales y participativos
• Incentivos cumplimento de logros</v>
      </c>
      <c r="AD14" s="65">
        <v>24</v>
      </c>
      <c r="AE14" s="73" t="str">
        <f t="shared" si="11"/>
        <v>Riesgo Bajo</v>
      </c>
      <c r="AF14" s="80" t="str">
        <f>IF(AE14="Riesgo Bajo",Variables!$C$28,IF(AE14="Riesgo Medio",Variables!$D$28,IF(AE14="Riesgo Alto",Variables!$E$28,IF(AE14="Riesgo muy Alto",Variables!$E$28))))</f>
        <v>• Continuar con induccion al puesto, organizacional y seguimiento</v>
      </c>
      <c r="AG14" s="65">
        <v>30</v>
      </c>
      <c r="AH14" s="73" t="str">
        <f t="shared" si="12"/>
        <v>Riesgo Bajo</v>
      </c>
      <c r="AI14" s="80" t="str">
        <f>IF(AH14="Riesgo Bajo",Variables!$C$31,IF(AH14="Riesgo Medio",Variables!$D$31,IF(AH14="Riesgo Alto",Variables!$E$31,IF(AH14="Riesgo muy Alto",Variables!$E$31))))</f>
        <v>• Continuar con elplan de formación y desarrollo
• Reforzar formaciones 
• Seguimiento cronogramas de capacitación</v>
      </c>
      <c r="AJ14" s="65">
        <v>22</v>
      </c>
      <c r="AK14" s="73" t="str">
        <f t="shared" si="13"/>
        <v>Riesgo Bajo</v>
      </c>
      <c r="AL14" s="80" t="str">
        <f>IF(AK14="Riesgo Bajo",Variables!$C$34,IF(AK14="Riesgo Medio",Variables!$D$34,IF(AK14="Riesgo Alto",Variables!$E$34,IF(AK14="Riesgo muy Alto",Variables!$E$34))))</f>
        <v>• Continuar plan de desarrollo en puesto de trabajo</v>
      </c>
      <c r="AM14" s="65">
        <v>40</v>
      </c>
      <c r="AN14" s="73" t="str">
        <f t="shared" si="14"/>
        <v>Riesgo medio</v>
      </c>
      <c r="AO14" s="80" t="str">
        <f>IF(AN14="Riesgo Bajo",Variables!$C$37,IF(AN14="Riesgo Medio",Variables!$D$37,IF(AN14="Riesgo Alto",Variables!$E$37,IF(AN14="Riesgo muy Alto",Variables!$E$37))))</f>
        <v xml:space="preserve">• Flexibilizar progresivamente la supervisión, promoviendo la delegación en los trabajadores y la responsabilidad individual.
</v>
      </c>
      <c r="AP14" s="65">
        <v>27</v>
      </c>
      <c r="AQ14" s="73" t="str">
        <f t="shared" si="15"/>
        <v>Riesgo Bajo</v>
      </c>
      <c r="AR14" s="80" t="str">
        <f>IF(AQ14="Riesgo Bajo",Variables!$C$40,IF(AQ14="Riesgo Medio",Variables!$D$40,IF(AQ14="Riesgo Alto",Variables!$E$40,IF(AQ14="Riesgo muy Alto",Variables!$E$40))))</f>
        <v xml:space="preserve">• Continuar acciones de preventivas sobre demandas de trabajo
• Ejecutar cronogramas con tiempos de entrega 
• Programación de horarios de acuerdo a normativiudad
• Seguimiento a horarios adicionales y su compensación
</v>
      </c>
      <c r="AS14" s="65">
        <v>19</v>
      </c>
      <c r="AT14" s="73" t="str">
        <f t="shared" si="16"/>
        <v>Riesgo Bajo</v>
      </c>
      <c r="AU14" s="80" t="str">
        <f>IF(AT14="Riesgo Bajo",Variables!$C$43,IF(AT14="Riesgo Medio",Variables!$D$43,IF(AT14="Riesgo Alto",Variables!$E$43,IF(AT14="Riesgo muy Alto",Variables!$E$43))))</f>
        <v xml:space="preserve">• Marcar prioridades en las tareas. 
• Establecer cronograas de entrega
•  Garantizar descansos y pausas activas
</v>
      </c>
      <c r="AV14" s="65">
        <f t="shared" si="0"/>
        <v>39.5</v>
      </c>
      <c r="AW14" s="73" t="str">
        <f t="shared" si="17"/>
        <v>Riesgo medio</v>
      </c>
      <c r="AX14" s="65">
        <v>51</v>
      </c>
      <c r="AY14" s="73" t="str">
        <f t="shared" si="18"/>
        <v>Riesgo Alto</v>
      </c>
      <c r="AZ14" s="80" t="str">
        <f>IF(AY14="Riesgo Bajo",Variables!$C$47,IF(AY14="Riesgo Medio",Variables!$D$47,IF(AY14="Riesgo Alto",Variables!$E$47,IF(AY14="Riesgo muy Alto",Variables!$E$47))))</f>
        <v xml:space="preserve">• Desde las áreas de bienestar laboral y sst informar al personal sobre la programación de actividades mensuales lúdicas, recreativas o deportivas al interior de la empresa. Además de los beneficios que pueden recibir de la caja de compensación y/o de otras entidades.
• Favorecer y divulgar alizanas estrategicas para actividades de esparcimiento, deporte y recreación
• Establecer plan de vacaciones y descansos fijos con el fin de programaciones y planeaciones oportunas 
• Fomentar actividades de deporte y esparcimiento al interior de la organizacion </v>
      </c>
      <c r="BA14" s="65">
        <v>53</v>
      </c>
      <c r="BB14" s="73" t="str">
        <f t="shared" si="19"/>
        <v>Riesgo Alto</v>
      </c>
      <c r="BC14" s="80" t="str">
        <f>IF(BB14="Riesgo Bajo",Variables!$C$50,IF(BB14="Riesgo Medio",Variables!$D$50,IF(BB14="Riesgo Alto",Variables!$E$50,IF(BB14="Riesgo muy Alto",Variables!$E$50))))</f>
        <v>• Gestionar convenios de ahorro y crédito con diferentes entidades como cooperativas, cajas de compensación familiar, entre otros. Incentivar a la inversión de proyectos familiares.
• También trabajar un estilo de vida donde se concientice en las necesidades prioritarias.</v>
      </c>
      <c r="BD14" s="65">
        <v>33</v>
      </c>
      <c r="BE14" s="73" t="str">
        <f t="shared" si="20"/>
        <v>Riesgo medio</v>
      </c>
      <c r="BF14" s="80" t="str">
        <f>IF(BE14="Riesgo Bajo",Variables!$C$53,IF(BE14="Riesgo Medio",Variables!$D$53,IF(BE14="Riesgo Alto",Variables!$E$53,IF(BE14="Riesgo muy Alto",Variables!$E$53))))</f>
        <v>• Realizar estudio de vivienda y entorno para identificar posibilidades de mejoramiento de vivienda a través de los beneficios de la caja de compensación familiar, créditos con empresas u otras entidades con las que se tenga convenio.</v>
      </c>
      <c r="BG14" s="65">
        <v>21</v>
      </c>
      <c r="BH14" s="73" t="str">
        <f t="shared" si="21"/>
        <v>Riesgo Bajo</v>
      </c>
      <c r="BI14" s="80" t="str">
        <f>IF(BH14="Riesgo Bajo",Variables!$C$56,IF(BH14="Riesgo Medio",Variables!$D$56,IF(BH14="Riesgo Alto",Variables!$E$56,IF(BH14="Riesgo muy Alto",Variables!$E$56))))</f>
        <v xml:space="preserve">• Formaciones en manejo del estrés, inteligencia emocional, manejo de situaciones conflictivas, esparcimiento y tiempo libre
</v>
      </c>
      <c r="BJ14" s="65">
        <v>37</v>
      </c>
      <c r="BK14" s="73" t="str">
        <f t="shared" si="22"/>
        <v>Riesgo medio</v>
      </c>
      <c r="BL14" s="80" t="str">
        <f>IF(BJ14&lt;=30,Variables!$C$59,IF(BJ14&lt;=50,Variables!$D$59,IF(BJ14&lt;=60,Variables!$E$59,IF(BJ14&gt;=100,Variables!E71))))</f>
        <v>•  Para el tema del estrés, se propone a nivel de grupos la realización de talleres o capacitaciones sobre técnicas de control y creación de hábitos saludables que mejoren el bienestar integral. 
• Formación en estilos de afrontamiento y autocontrol. 
• Favorecer Técnicas recomendadas para hacer frente al estrés como relajación,  respiración y actividades compensatorias para la salud.</v>
      </c>
    </row>
    <row r="15" spans="1:64" s="65" customFormat="1" ht="106.5" customHeight="1" x14ac:dyDescent="0.25">
      <c r="A15" s="65">
        <v>14</v>
      </c>
      <c r="B15" s="66" t="s">
        <v>133</v>
      </c>
      <c r="C15" s="65" t="s">
        <v>140</v>
      </c>
      <c r="D15" s="65">
        <v>34</v>
      </c>
      <c r="E15" s="65" t="s">
        <v>29</v>
      </c>
      <c r="F15" s="66" t="s">
        <v>35</v>
      </c>
      <c r="G15" s="66" t="s">
        <v>146</v>
      </c>
      <c r="H15" s="65" t="s">
        <v>45</v>
      </c>
      <c r="I15" s="67" t="s">
        <v>26</v>
      </c>
      <c r="J15" s="78" t="str">
        <f t="shared" si="24"/>
        <v>Capacitación sobre efectos del consumo de cigarrillo, efectos sobre la salud, seguimiento medico control de EPOC</v>
      </c>
      <c r="K15" s="67" t="s">
        <v>25</v>
      </c>
      <c r="L15" s="78" t="str">
        <f t="shared" si="2"/>
        <v>Medidas de refuerzo, PyP</v>
      </c>
      <c r="M15" s="65">
        <v>47</v>
      </c>
      <c r="N15" s="73" t="str">
        <f t="shared" si="3"/>
        <v>Sin riesgo</v>
      </c>
      <c r="O15" s="74" t="str">
        <f t="shared" si="23"/>
        <v>Medidas de refuerzo, prevención</v>
      </c>
      <c r="P15" s="65" t="s">
        <v>164</v>
      </c>
      <c r="Q15" s="22" t="s">
        <v>25</v>
      </c>
      <c r="R15" s="80" t="str">
        <f t="shared" si="5"/>
        <v>ActIvidades de promoción y prevención,seguimiento examenes periodicos</v>
      </c>
      <c r="S15" s="68">
        <f t="shared" si="6"/>
        <v>25.444444444444443</v>
      </c>
      <c r="T15" s="83" t="str">
        <f t="shared" si="7"/>
        <v>Riesgo Bajo</v>
      </c>
      <c r="U15" s="65">
        <v>25</v>
      </c>
      <c r="V15" s="73" t="str">
        <f t="shared" si="8"/>
        <v>Riesgo Bajo</v>
      </c>
      <c r="W15" s="74" t="str">
        <f>IF(V15="Riesgo Bajo",Variables!$C$19,IF('Base de datos'!V15="Riesgo Medio",Variables!$D$19,IF('Base de datos'!V15="Riesgo Alto",Variables!$E$19,IF(V15="Riesgo muy Alto",Variables!$E$19))))</f>
        <v xml:space="preserve">• Refuezo habilidades blandas 
• Seguimiento Lideres
•Refuerzo continuo
</v>
      </c>
      <c r="X15" s="65">
        <v>29</v>
      </c>
      <c r="Y15" s="73" t="str">
        <f t="shared" si="9"/>
        <v>Riesgo Bajo</v>
      </c>
      <c r="Z15" s="80" t="str">
        <f>IF(Y15="Riesgo Bajo",Variables!$C$22,IF(Y15="Riesgo Medio",Variables!$D$22,IF(Y15="Riesgo Alto",Variables!$E$22,IF(Y15="Riesgo muy Alto",Variables!$E$22))))</f>
        <v>• Refuezo interacciones grupales 
• Trabajos colaborativos
• Seguimiento y refuerzo habilidades individuales</v>
      </c>
      <c r="AA15" s="65">
        <v>23</v>
      </c>
      <c r="AB15" s="73" t="str">
        <f t="shared" si="10"/>
        <v>Riesgo Bajo</v>
      </c>
      <c r="AC15" s="80" t="str">
        <f>IF(AB15="Riesgo Bajo",Variables!$C$25,IF(AB15="Riesgo Medio",Variables!$D$25,IF(AB15="Riesgo Alto",Variables!$E$25,IF(AB15="Riesgo muy Alto",Variables!$E$25))))</f>
        <v>• Continuar retroalimentación constante
• Grupos focales y participativos
• Incentivos cumplimento de logros</v>
      </c>
      <c r="AD15" s="65">
        <v>27</v>
      </c>
      <c r="AE15" s="73" t="str">
        <f t="shared" si="11"/>
        <v>Riesgo Bajo</v>
      </c>
      <c r="AF15" s="80" t="str">
        <f>IF(AE15="Riesgo Bajo",Variables!$C$28,IF(AE15="Riesgo Medio",Variables!$D$28,IF(AE15="Riesgo Alto",Variables!$E$28,IF(AE15="Riesgo muy Alto",Variables!$E$28))))</f>
        <v>• Continuar con induccion al puesto, organizacional y seguimiento</v>
      </c>
      <c r="AG15" s="65">
        <v>20</v>
      </c>
      <c r="AH15" s="73" t="str">
        <f t="shared" si="12"/>
        <v>Riesgo Bajo</v>
      </c>
      <c r="AI15" s="80" t="str">
        <f>IF(AH15="Riesgo Bajo",Variables!$C$31,IF(AH15="Riesgo Medio",Variables!$D$31,IF(AH15="Riesgo Alto",Variables!$E$31,IF(AH15="Riesgo muy Alto",Variables!$E$31))))</f>
        <v>• Continuar con elplan de formación y desarrollo
• Reforzar formaciones 
• Seguimiento cronogramas de capacitación</v>
      </c>
      <c r="AJ15" s="65">
        <v>18</v>
      </c>
      <c r="AK15" s="73" t="str">
        <f t="shared" si="13"/>
        <v>Riesgo Bajo</v>
      </c>
      <c r="AL15" s="80" t="str">
        <f>IF(AK15="Riesgo Bajo",Variables!$C$34,IF(AK15="Riesgo Medio",Variables!$D$34,IF(AK15="Riesgo Alto",Variables!$E$34,IF(AK15="Riesgo muy Alto",Variables!$E$34))))</f>
        <v>• Continuar plan de desarrollo en puesto de trabajo</v>
      </c>
      <c r="AM15" s="65">
        <v>27</v>
      </c>
      <c r="AN15" s="73" t="str">
        <f t="shared" si="14"/>
        <v>Riesgo Bajo</v>
      </c>
      <c r="AO15" s="80" t="str">
        <f>IF(AN15="Riesgo Bajo",Variables!$C$37,IF(AN15="Riesgo Medio",Variables!$D$37,IF(AN15="Riesgo Alto",Variables!$E$37,IF(AN15="Riesgo muy Alto",Variables!$E$37))))</f>
        <v xml:space="preserve">• Supervision constante roles y responsabilidades
• Formación en Planeacion estrategica
• Refuerzo en Distribucion eficaz del tiempo </v>
      </c>
      <c r="AP15" s="65">
        <v>29</v>
      </c>
      <c r="AQ15" s="73" t="str">
        <f t="shared" si="15"/>
        <v>Riesgo Bajo</v>
      </c>
      <c r="AR15" s="80" t="str">
        <f>IF(AQ15="Riesgo Bajo",Variables!$C$40,IF(AQ15="Riesgo Medio",Variables!$D$40,IF(AQ15="Riesgo Alto",Variables!$E$40,IF(AQ15="Riesgo muy Alto",Variables!$E$40))))</f>
        <v xml:space="preserve">• Continuar acciones de preventivas sobre demandas de trabajo
• Ejecutar cronogramas con tiempos de entrega 
• Programación de horarios de acuerdo a normativiudad
• Seguimiento a horarios adicionales y su compensación
</v>
      </c>
      <c r="AS15" s="65">
        <v>31</v>
      </c>
      <c r="AT15" s="73" t="str">
        <f t="shared" si="16"/>
        <v>Riesgo medio</v>
      </c>
      <c r="AU15" s="80" t="str">
        <f>IF(AT15="Riesgo Bajo",Variables!$C$43,IF(AT15="Riesgo Medio",Variables!$D$43,IF(AT15="Riesgo Alto",Variables!$E$43,IF(AT15="Riesgo muy Alto",Variables!$E$43))))</f>
        <v>• Planificar y coordinar los trabajos teniendo en cuenta la posible llegada de trabajo extra o imprevisto.
• Establecer pausas que permitan una recuperación adecuada después de tareas muy exigentes.
•  Promocion de descansos mentales a traves de actividades de relajación</v>
      </c>
      <c r="AV15" s="65">
        <f t="shared" si="0"/>
        <v>25.25</v>
      </c>
      <c r="AW15" s="73" t="str">
        <f t="shared" si="17"/>
        <v>Riesgo Bajo</v>
      </c>
      <c r="AX15" s="65">
        <v>19</v>
      </c>
      <c r="AY15" s="73" t="str">
        <f t="shared" si="18"/>
        <v>Riesgo Bajo</v>
      </c>
      <c r="AZ15" s="80" t="str">
        <f>IF(AY15="Riesgo Bajo",Variables!$C$47,IF(AY15="Riesgo Medio",Variables!$D$47,IF(AY15="Riesgo Alto",Variables!$E$47,IF(AY15="Riesgo muy Alto",Variables!$E$47))))</f>
        <v>• Divulgar alianzas estrategicas para  actividades de esparcimiento y recreacion
• Promover espacios de crecimiento personal, academico, espiritual o deportivo de forma periodica</v>
      </c>
      <c r="BA15" s="65">
        <v>24</v>
      </c>
      <c r="BB15" s="73" t="str">
        <f t="shared" si="19"/>
        <v>Riesgo Bajo</v>
      </c>
      <c r="BC15" s="80" t="str">
        <f>IF(BB15="Riesgo Bajo",Variables!$C$50,IF(BB15="Riesgo Medio",Variables!$D$50,IF(BB15="Riesgo Alto",Variables!$E$50,IF(BB15="Riesgo muy Alto",Variables!$E$50))))</f>
        <v xml:space="preserve">• Capacitar en manejo de las finanzas personales y familiares.
•  Promover ahorros </v>
      </c>
      <c r="BD15" s="65">
        <v>27</v>
      </c>
      <c r="BE15" s="73" t="str">
        <f t="shared" si="20"/>
        <v>Riesgo Bajo</v>
      </c>
      <c r="BF15" s="80" t="str">
        <f>IF(BE15="Riesgo Bajo",Variables!$C$53,IF(BE15="Riesgo Medio",Variables!$D$53,IF(BE15="Riesgo Alto",Variables!$E$53,IF(BE15="Riesgo muy Alto",Variables!$E$53))))</f>
        <v>• Sin amenaza, conservación, remodelaciones de acuerdo a condiciones economicas</v>
      </c>
      <c r="BG15" s="65">
        <v>31</v>
      </c>
      <c r="BH15" s="73" t="str">
        <f t="shared" si="21"/>
        <v>Riesgo medio</v>
      </c>
      <c r="BI15" s="80" t="str">
        <f>IF(BH15="Riesgo Bajo",Variables!$C$56,IF(BH15="Riesgo Medio",Variables!$D$56,IF(BH15="Riesgo Alto",Variables!$E$56,IF(BH15="Riesgo muy Alto",Variables!$E$56))))</f>
        <v xml:space="preserve">• Promocion y acompañamiento para uso de Asesorias psicologicas individuales.
• Formacion en manejo de tensiones e inyteligencia emocional </v>
      </c>
      <c r="BJ15" s="65">
        <v>30</v>
      </c>
      <c r="BK15" s="73" t="str">
        <f t="shared" si="22"/>
        <v>Riesgo Bajo</v>
      </c>
      <c r="BL15" s="80" t="str">
        <f>IF(BJ15&lt;=30,Variables!$C$59,IF(BJ15&lt;=50,Variables!$D$59,IF(BJ15&lt;=60,Variables!$E$59,IF(BJ15&gt;=100,Variables!E72))))</f>
        <v>• Promoción de la salud mental y prevención del trastorno mental en el  trabajo.
• Fomento de estilos de vida saludables.</v>
      </c>
    </row>
    <row r="16" spans="1:64" s="65" customFormat="1" ht="106.5" customHeight="1" x14ac:dyDescent="0.25">
      <c r="A16" s="65">
        <v>15</v>
      </c>
      <c r="B16" s="66" t="s">
        <v>133</v>
      </c>
      <c r="C16" s="65" t="s">
        <v>140</v>
      </c>
      <c r="D16" s="65">
        <v>30</v>
      </c>
      <c r="E16" s="65" t="s">
        <v>30</v>
      </c>
      <c r="F16" s="66" t="s">
        <v>34</v>
      </c>
      <c r="G16" s="66" t="s">
        <v>146</v>
      </c>
      <c r="H16" s="65" t="s">
        <v>44</v>
      </c>
      <c r="I16" s="67" t="s">
        <v>25</v>
      </c>
      <c r="J16" s="78" t="str">
        <f t="shared" si="24"/>
        <v>Medidas de refuerzo, sin riesgo</v>
      </c>
      <c r="K16" s="67" t="s">
        <v>25</v>
      </c>
      <c r="L16" s="78" t="str">
        <f t="shared" si="2"/>
        <v>Medidas de refuerzo, PyP</v>
      </c>
      <c r="M16" s="65">
        <v>47</v>
      </c>
      <c r="N16" s="73" t="str">
        <f t="shared" si="3"/>
        <v>Sin riesgo</v>
      </c>
      <c r="O16" s="74" t="str">
        <f t="shared" si="23"/>
        <v>Medidas de refuerzo, prevención</v>
      </c>
      <c r="P16" s="65" t="s">
        <v>164</v>
      </c>
      <c r="Q16" s="22" t="s">
        <v>25</v>
      </c>
      <c r="R16" s="80" t="str">
        <f t="shared" si="5"/>
        <v>ActIvidades de promoción y prevención,seguimiento examenes periodicos</v>
      </c>
      <c r="S16" s="68">
        <f t="shared" si="6"/>
        <v>15.666666666666666</v>
      </c>
      <c r="T16" s="83" t="str">
        <f t="shared" si="7"/>
        <v>Riesgo Bajo</v>
      </c>
      <c r="U16" s="65">
        <v>20</v>
      </c>
      <c r="V16" s="73" t="str">
        <f t="shared" si="8"/>
        <v>Riesgo Bajo</v>
      </c>
      <c r="W16" s="74" t="str">
        <f>IF(V16="Riesgo Bajo",Variables!$C$19,IF('Base de datos'!V16="Riesgo Medio",Variables!$D$19,IF('Base de datos'!V16="Riesgo Alto",Variables!$E$19,IF(V16="Riesgo muy Alto",Variables!$E$19))))</f>
        <v xml:space="preserve">• Refuezo habilidades blandas 
• Seguimiento Lideres
•Refuerzo continuo
</v>
      </c>
      <c r="X16" s="65">
        <v>18</v>
      </c>
      <c r="Y16" s="73" t="str">
        <f t="shared" si="9"/>
        <v>Riesgo Bajo</v>
      </c>
      <c r="Z16" s="80" t="str">
        <f>IF(Y16="Riesgo Bajo",Variables!$C$22,IF(Y16="Riesgo Medio",Variables!$D$22,IF(Y16="Riesgo Alto",Variables!$E$22,IF(Y16="Riesgo muy Alto",Variables!$E$22))))</f>
        <v>• Refuezo interacciones grupales 
• Trabajos colaborativos
• Seguimiento y refuerzo habilidades individuales</v>
      </c>
      <c r="AA16" s="65">
        <v>16</v>
      </c>
      <c r="AB16" s="73" t="str">
        <f t="shared" si="10"/>
        <v>Riesgo Bajo</v>
      </c>
      <c r="AC16" s="80" t="str">
        <f>IF(AB16="Riesgo Bajo",Variables!$C$25,IF(AB16="Riesgo Medio",Variables!$D$25,IF(AB16="Riesgo Alto",Variables!$E$25,IF(AB16="Riesgo muy Alto",Variables!$E$25))))</f>
        <v>• Continuar retroalimentación constante
• Grupos focales y participativos
• Incentivos cumplimento de logros</v>
      </c>
      <c r="AD16" s="65">
        <v>13</v>
      </c>
      <c r="AE16" s="73" t="str">
        <f t="shared" si="11"/>
        <v>Riesgo Bajo</v>
      </c>
      <c r="AF16" s="80" t="str">
        <f>IF(AE16="Riesgo Bajo",Variables!$C$28,IF(AE16="Riesgo Medio",Variables!$D$28,IF(AE16="Riesgo Alto",Variables!$E$28,IF(AE16="Riesgo muy Alto",Variables!$E$28))))</f>
        <v>• Continuar con induccion al puesto, organizacional y seguimiento</v>
      </c>
      <c r="AG16" s="65">
        <v>10</v>
      </c>
      <c r="AH16" s="73" t="str">
        <f t="shared" si="12"/>
        <v>Riesgo Bajo</v>
      </c>
      <c r="AI16" s="80" t="str">
        <f>IF(AH16="Riesgo Bajo",Variables!$C$31,IF(AH16="Riesgo Medio",Variables!$D$31,IF(AH16="Riesgo Alto",Variables!$E$31,IF(AH16="Riesgo muy Alto",Variables!$E$31))))</f>
        <v>• Continuar con elplan de formación y desarrollo
• Reforzar formaciones 
• Seguimiento cronogramas de capacitación</v>
      </c>
      <c r="AJ16" s="65">
        <v>15</v>
      </c>
      <c r="AK16" s="73" t="str">
        <f t="shared" si="13"/>
        <v>Riesgo Bajo</v>
      </c>
      <c r="AL16" s="80" t="str">
        <f>IF(AK16="Riesgo Bajo",Variables!$C$34,IF(AK16="Riesgo Medio",Variables!$D$34,IF(AK16="Riesgo Alto",Variables!$E$34,IF(AK16="Riesgo muy Alto",Variables!$E$34))))</f>
        <v>• Continuar plan de desarrollo en puesto de trabajo</v>
      </c>
      <c r="AM16" s="65">
        <v>17</v>
      </c>
      <c r="AN16" s="73" t="str">
        <f t="shared" si="14"/>
        <v>Riesgo Bajo</v>
      </c>
      <c r="AO16" s="80" t="str">
        <f>IF(AN16="Riesgo Bajo",Variables!$C$37,IF(AN16="Riesgo Medio",Variables!$D$37,IF(AN16="Riesgo Alto",Variables!$E$37,IF(AN16="Riesgo muy Alto",Variables!$E$37))))</f>
        <v xml:space="preserve">• Supervision constante roles y responsabilidades
• Formación en Planeacion estrategica
• Refuerzo en Distribucion eficaz del tiempo </v>
      </c>
      <c r="AP16" s="65">
        <v>19</v>
      </c>
      <c r="AQ16" s="73" t="str">
        <f t="shared" si="15"/>
        <v>Riesgo Bajo</v>
      </c>
      <c r="AR16" s="80" t="str">
        <f>IF(AQ16="Riesgo Bajo",Variables!$C$40,IF(AQ16="Riesgo Medio",Variables!$D$40,IF(AQ16="Riesgo Alto",Variables!$E$40,IF(AQ16="Riesgo muy Alto",Variables!$E$40))))</f>
        <v xml:space="preserve">• Continuar acciones de preventivas sobre demandas de trabajo
• Ejecutar cronogramas con tiempos de entrega 
• Programación de horarios de acuerdo a normativiudad
• Seguimiento a horarios adicionales y su compensación
</v>
      </c>
      <c r="AS16" s="65">
        <v>13</v>
      </c>
      <c r="AT16" s="73" t="str">
        <f t="shared" si="16"/>
        <v>Riesgo Bajo</v>
      </c>
      <c r="AU16" s="80" t="str">
        <f>IF(AT16="Riesgo Bajo",Variables!$C$43,IF(AT16="Riesgo Medio",Variables!$D$43,IF(AT16="Riesgo Alto",Variables!$E$43,IF(AT16="Riesgo muy Alto",Variables!$E$43))))</f>
        <v xml:space="preserve">• Marcar prioridades en las tareas. 
• Establecer cronograas de entrega
•  Garantizar descansos y pausas activas
</v>
      </c>
      <c r="AV16" s="65">
        <f t="shared" si="0"/>
        <v>58</v>
      </c>
      <c r="AW16" s="73" t="str">
        <f t="shared" si="17"/>
        <v>Riesgo Alto</v>
      </c>
      <c r="AX16" s="65">
        <v>48</v>
      </c>
      <c r="AY16" s="73" t="str">
        <f t="shared" si="18"/>
        <v>Riesgo medio</v>
      </c>
      <c r="AZ16" s="80" t="str">
        <f>IF(AY16="Riesgo Bajo",Variables!$C$47,IF(AY16="Riesgo Medio",Variables!$D$47,IF(AY16="Riesgo Alto",Variables!$E$47,IF(AY16="Riesgo muy Alto",Variables!$E$47))))</f>
        <v>• Capacitar en la administración del tiempo, activación de la recreación y el esparcimiento.
• Fomentar  el aprovechamiento del tiempo libre, actividades de esparcimiento, deporte y recreación</v>
      </c>
      <c r="BA16" s="65">
        <v>59</v>
      </c>
      <c r="BB16" s="73" t="str">
        <f t="shared" si="19"/>
        <v>Riesgo Alto</v>
      </c>
      <c r="BC16" s="80" t="str">
        <f>IF(BB16="Riesgo Bajo",Variables!$C$50,IF(BB16="Riesgo Medio",Variables!$D$50,IF(BB16="Riesgo Alto",Variables!$E$50,IF(BB16="Riesgo muy Alto",Variables!$E$50))))</f>
        <v>• Gestionar convenios de ahorro y crédito con diferentes entidades como cooperativas, cajas de compensación familiar, entre otros. Incentivar a la inversión de proyectos familiares.
• También trabajar un estilo de vida donde se concientice en las necesidades prioritarias.</v>
      </c>
      <c r="BD16" s="65">
        <v>65</v>
      </c>
      <c r="BE16" s="73" t="str">
        <f t="shared" si="20"/>
        <v>Riesgo muy Alto</v>
      </c>
      <c r="BF16" s="80" t="str">
        <f>IF(BE16="Riesgo Bajo",Variables!$C$53,IF(BE16="Riesgo Medio",Variables!$D$53,IF(BE16="Riesgo Alto",Variables!$E$53,IF(BE16="Riesgo muy Alto",Variables!$E$53))))</f>
        <v>• Incentivar el ahorro de cesantias y ahorros programados para compra y  mejoras de vivienda
• Informar convocatorias para aplicar a subsidios de vivienda y remodelaciones ofertados por la caja de compensación y gubernamentales
• Fomento de ahorros con proposito y creditos de vivienda por convenio</v>
      </c>
      <c r="BG16" s="65">
        <v>60</v>
      </c>
      <c r="BH16" s="73" t="str">
        <f t="shared" si="21"/>
        <v>Riesgo Alto</v>
      </c>
      <c r="BI16" s="80" t="str">
        <f>IF(BH16="Riesgo Bajo",Variables!$C$56,IF(BH16="Riesgo Medio",Variables!$D$56,IF(BH16="Riesgo Alto",Variables!$E$56,IF(BH16="Riesgo muy Alto",Variables!$E$56))))</f>
        <v>• Establecer un proceso interno de atención y acompañamiento psicológico (o apoyo interpersonal) para tratar casos de tensión familiar que influya en el desempeño laboral.</v>
      </c>
      <c r="BJ16" s="65">
        <v>59</v>
      </c>
      <c r="BK16" s="73" t="str">
        <f t="shared" si="22"/>
        <v>Riesgo Alto</v>
      </c>
      <c r="BL16" s="80" t="str">
        <f>IF(BJ16&lt;=30,Variables!$C$59,IF(BJ16&lt;=50,Variables!$D$59,IF(BJ16&lt;=60,Variables!$E$59,IF(BJ16&gt;=100,Variables!E73))))</f>
        <v xml:space="preserve">• Para las personas que puntuaron  alto y muy alto, calificados como casos prioritarios, se debe hacer una intervención por parte del psicólogo de seguridad y salud en el trabajo para identificar las causas de estrés y hacer recomendaciones  sobre el  manejo.
• Desarrollo y fortalecimiento de la resiliencia en el ambiente laboral.
• Entrenamiento en el manejo de la emociones, ansiedad  y el conflicto.
</v>
      </c>
    </row>
    <row r="17" spans="1:64" s="65" customFormat="1" ht="106.5" customHeight="1" x14ac:dyDescent="0.25">
      <c r="A17" s="65">
        <v>16</v>
      </c>
      <c r="B17" s="66" t="s">
        <v>199</v>
      </c>
      <c r="C17" s="65" t="s">
        <v>142</v>
      </c>
      <c r="D17" s="65">
        <v>45</v>
      </c>
      <c r="E17" s="65" t="s">
        <v>29</v>
      </c>
      <c r="F17" s="66" t="s">
        <v>38</v>
      </c>
      <c r="G17" s="66" t="s">
        <v>148</v>
      </c>
      <c r="H17" s="65" t="s">
        <v>45</v>
      </c>
      <c r="I17" s="67" t="s">
        <v>25</v>
      </c>
      <c r="J17" s="78" t="str">
        <f>IF(I17="NO","Medidas de refuerzo, sin riesgo",IF(I17="SI","Capacitación sobre efectos del consumo de cigarrillo, efectos sobre la salud, seguimiento medico control de EPOC y sintomas asociados"))</f>
        <v>Medidas de refuerzo, sin riesgo</v>
      </c>
      <c r="K17" s="67" t="s">
        <v>25</v>
      </c>
      <c r="L17" s="78" t="str">
        <f t="shared" si="2"/>
        <v>Medidas de refuerzo, PyP</v>
      </c>
      <c r="M17" s="65">
        <v>47</v>
      </c>
      <c r="N17" s="73" t="str">
        <f t="shared" si="3"/>
        <v>Sin riesgo</v>
      </c>
      <c r="O17" s="74" t="str">
        <f t="shared" si="23"/>
        <v>Medidas de refuerzo, prevención</v>
      </c>
      <c r="P17" s="65" t="s">
        <v>162</v>
      </c>
      <c r="Q17" s="22" t="s">
        <v>26</v>
      </c>
      <c r="R17" s="80" t="str">
        <f t="shared" si="5"/>
        <v>Seguimiento medico control de EPS, vigilancia medicación, forrmaciones autocuidado</v>
      </c>
      <c r="S17" s="68">
        <f t="shared" si="6"/>
        <v>50.222222222222221</v>
      </c>
      <c r="T17" s="83" t="str">
        <f t="shared" si="7"/>
        <v>Riesgo Alto</v>
      </c>
      <c r="U17" s="65">
        <v>60</v>
      </c>
      <c r="V17" s="73" t="str">
        <f t="shared" si="8"/>
        <v>Riesgo Alto</v>
      </c>
      <c r="W17" s="74" t="str">
        <f>IF(V17="Riesgo Bajo",Variables!$C$19,IF('Base de datos'!V17="Riesgo Medio",Variables!$D$19,IF('Base de datos'!V17="Riesgo Alto",Variables!$E$19,IF(V17="Riesgo muy Alto",Variables!$E$19))))</f>
        <v>•Implementar el trabajo de grupo focales teniendo en cuenta la guia del Ministerio de Trabajo sobre la promoción, prevención e intervención de los factores psicosociales, creando  espacios de reflexión, para  compartir dudas y poner en común experiencias. 
•Formación la planificación y asignación del trabajo, consecución de resultados, resolución de conflictos, participación, motivación, apoyo, interacción y comunicación con sus colaboradores.</v>
      </c>
      <c r="X17" s="65">
        <v>35</v>
      </c>
      <c r="Y17" s="73" t="str">
        <f t="shared" si="9"/>
        <v>Riesgo medio</v>
      </c>
      <c r="Z17" s="80" t="str">
        <f>IF(Y17="Riesgo Bajo",Variables!$C$22,IF(Y17="Riesgo Medio",Variables!$D$22,IF(Y17="Riesgo Alto",Variables!$E$22,IF(Y17="Riesgo muy Alto",Variables!$E$22))))</f>
        <v>• Establecer contacto e interacción con otras personas en el trabajo.
• Verificar la calidad de interacciones, apoyo, resolución de problemas, cohesión y trabajo en equipo entre compañeros en el trabajo.</v>
      </c>
      <c r="AA17" s="65">
        <v>30</v>
      </c>
      <c r="AB17" s="73" t="str">
        <f t="shared" si="10"/>
        <v>Riesgo Bajo</v>
      </c>
      <c r="AC17" s="80" t="str">
        <f>IF(AB17="Riesgo Bajo",Variables!$C$25,IF(AB17="Riesgo Medio",Variables!$D$25,IF(AB17="Riesgo Alto",Variables!$E$25,IF(AB17="Riesgo muy Alto",Variables!$E$25))))</f>
        <v>• Continuar retroalimentación constante
• Grupos focales y participativos
• Incentivos cumplimento de logros</v>
      </c>
      <c r="AD17" s="65">
        <v>63</v>
      </c>
      <c r="AE17" s="73" t="str">
        <f t="shared" si="11"/>
        <v>Riesgo muy Alto</v>
      </c>
      <c r="AF17" s="80" t="str">
        <f>IF(AE17="Riesgo Bajo",Variables!$C$28,IF(AE17="Riesgo Medio",Variables!$D$28,IF(AE17="Riesgo Alto",Variables!$E$28,IF(AE17="Riesgo muy Alto",Variables!$E$28))))</f>
        <v>• Desarrollar programas de acogida e integración a los nuevos trabajadores con la explicación de las normas formales y de los valores culturales de la organización.
• Capacitar a líderes y acompañar desde el área de gestión humana en los procesos de seguimiento hacia el personal colaborador
• Diseñar plan de formación, induccion, manual de funciones y seguimiento. 
• Establecer flujogramas de procesos y socializar
• Delimitar funciones y responsabilidades</v>
      </c>
      <c r="AG17" s="65">
        <v>48</v>
      </c>
      <c r="AH17" s="74" t="str">
        <f t="shared" si="12"/>
        <v>Riesgo medio</v>
      </c>
      <c r="AI17" s="80" t="str">
        <f>IF(AH17="Riesgo Bajo",Variables!$C$31,IF(AH17="Riesgo Medio",Variables!$D$31,IF(AH17="Riesgo Alto",Variables!$E$31,IF(AH17="Riesgo muy Alto",Variables!$E$31))))</f>
        <v>• Reforzar de plan de entrenamiento 
• Diseñar el programa de capacitación  por cargos,
• Diseñar capacitaciones de forma que sean estímulo y oportunidad para el trabajador.
• Generar alianzas que permitan la formación y calificacion de los empleados en su rol</v>
      </c>
      <c r="AJ17" s="65">
        <v>54</v>
      </c>
      <c r="AK17" s="73" t="str">
        <f t="shared" si="13"/>
        <v>Riesgo Alto</v>
      </c>
      <c r="AL17" s="80" t="str">
        <f>IF(AK17="Riesgo Bajo",Variables!$C$34,IF(AK17="Riesgo Medio",Variables!$D$34,IF(AK17="Riesgo Alto",Variables!$E$34,IF(AK17="Riesgo muy Alto",Variables!$E$34))))</f>
        <v xml:space="preserve">• Delimitar roles, funciones y responsabilidades
• Involucrar a los trabajadores en la toma de decisiones sobre la organización de su trabajo, así como, acciones para acordar y mejorar el margen de libertad y reuniones para abordar las áreas de oportunidad de mejora.
•Alentar a su personal a que escojan los métodos de trabajo que se ajusten a sus necesidades.
• Incentivar la creatividad de los colaboradores.
</v>
      </c>
      <c r="AM17" s="65">
        <v>49</v>
      </c>
      <c r="AN17" s="73" t="str">
        <f t="shared" si="14"/>
        <v>Riesgo medio</v>
      </c>
      <c r="AO17" s="80" t="str">
        <f>IF(AN17="Riesgo Bajo",Variables!$C$37,IF(AN17="Riesgo Medio",Variables!$D$37,IF(AN17="Riesgo Alto",Variables!$E$37,IF(AN17="Riesgo muy Alto",Variables!$E$37))))</f>
        <v xml:space="preserve">• Flexibilizar progresivamente la supervisión, promoviendo la delegación en los trabajadores y la responsabilidad individual.
</v>
      </c>
      <c r="AP17" s="65">
        <v>60</v>
      </c>
      <c r="AQ17" s="73" t="str">
        <f t="shared" si="15"/>
        <v>Riesgo Alto</v>
      </c>
      <c r="AR17" s="80" t="str">
        <f>IF(AQ17="Riesgo Bajo",Variables!$C$40,IF(AQ17="Riesgo Medio",Variables!$D$40,IF(AQ17="Riesgo Alto",Variables!$E$40,IF(AQ17="Riesgo muy Alto",Variables!$E$40))))</f>
        <v xml:space="preserve">• Validar tiempos requeridos para  realización de tareas. Esto con el fin de identificar sobrecarga laboral. 
• Formar en administración del tiempo. 
• Establecer pausas que permitan una recuperación adecuada después de tareas muy exigentes.
• Intervenir con el apoyo de Seguridad y Salud en el Trabajo, validando con el análisis de puestos de trabajo en cargos específicos.  </v>
      </c>
      <c r="AS17" s="65">
        <v>53</v>
      </c>
      <c r="AT17" s="73" t="str">
        <f t="shared" si="16"/>
        <v>Riesgo Alto</v>
      </c>
      <c r="AU17" s="80" t="str">
        <f>IF(AT17="Riesgo Bajo",Variables!$C$43,IF(AT17="Riesgo Medio",Variables!$D$43,IF(AT17="Riesgo Alto",Variables!$E$43,IF(AT17="Riesgo muy Alto",Variables!$E$43))))</f>
        <v xml:space="preserve">• Implementar y/o dar continuidad al programa de pausas activas, alternándolo con ejercicios lúdicos que conlleve a mejorar la fatiga física y visual.
• Determinar la cantidad, complejidad y detalle de las actividades. Y el tiempo que disponen para realizarla
• Establecer la carga de trabajo de acuerdo a las habilidades y puestos de trabajo. </v>
      </c>
      <c r="AV17" s="65">
        <f t="shared" si="0"/>
        <v>20.25</v>
      </c>
      <c r="AW17" s="73" t="str">
        <f t="shared" si="17"/>
        <v>Riesgo Bajo</v>
      </c>
      <c r="AX17" s="65">
        <v>15</v>
      </c>
      <c r="AY17" s="73" t="str">
        <f t="shared" si="18"/>
        <v>Riesgo Bajo</v>
      </c>
      <c r="AZ17" s="80" t="str">
        <f>IF(AY17="Riesgo Bajo",Variables!$C$47,IF(AY17="Riesgo Medio",Variables!$D$47,IF(AY17="Riesgo Alto",Variables!$E$47,IF(AY17="Riesgo muy Alto",Variables!$E$47))))</f>
        <v>• Divulgar alianzas estrategicas para  actividades de esparcimiento y recreacion
• Promover espacios de crecimiento personal, academico, espiritual o deportivo de forma periodica</v>
      </c>
      <c r="BA17" s="65">
        <v>11</v>
      </c>
      <c r="BB17" s="73" t="str">
        <f t="shared" si="19"/>
        <v>Riesgo Bajo</v>
      </c>
      <c r="BC17" s="80" t="str">
        <f>IF(BB17="Riesgo Bajo",Variables!$C$50,IF(BB17="Riesgo Medio",Variables!$D$50,IF(BB17="Riesgo Alto",Variables!$E$50,IF(BB17="Riesgo muy Alto",Variables!$E$50))))</f>
        <v xml:space="preserve">• Capacitar en manejo de las finanzas personales y familiares.
•  Promover ahorros </v>
      </c>
      <c r="BD17" s="65">
        <v>15</v>
      </c>
      <c r="BE17" s="73" t="str">
        <f t="shared" si="20"/>
        <v>Riesgo Bajo</v>
      </c>
      <c r="BF17" s="80" t="str">
        <f>IF(BE17="Riesgo Bajo",Variables!$C$53,IF(BE17="Riesgo Medio",Variables!$D$53,IF(BE17="Riesgo Alto",Variables!$E$53,IF(BE17="Riesgo muy Alto",Variables!$E$53))))</f>
        <v>• Sin amenaza, conservación, remodelaciones de acuerdo a condiciones economicas</v>
      </c>
      <c r="BG17" s="65">
        <v>40</v>
      </c>
      <c r="BH17" s="73" t="str">
        <f t="shared" si="21"/>
        <v>Riesgo medio</v>
      </c>
      <c r="BI17" s="80" t="str">
        <f>IF(BH17="Riesgo Bajo",Variables!$C$56,IF(BH17="Riesgo Medio",Variables!$D$56,IF(BH17="Riesgo Alto",Variables!$E$56,IF(BH17="Riesgo muy Alto",Variables!$E$56))))</f>
        <v xml:space="preserve">• Promocion y acompañamiento para uso de Asesorias psicologicas individuales.
• Formacion en manejo de tensiones e inyteligencia emocional </v>
      </c>
      <c r="BJ17" s="65">
        <v>29</v>
      </c>
      <c r="BK17" s="73" t="str">
        <f t="shared" si="22"/>
        <v>Riesgo Bajo</v>
      </c>
      <c r="BL17" s="80" t="str">
        <f>IF(BJ17&lt;=30,Variables!$C$59,IF(BJ17&lt;=50,Variables!$D$59,IF(BJ17&lt;=60,Variables!$E$59,IF(BJ17&gt;=100,Variables!E74))))</f>
        <v>• Promoción de la salud mental y prevención del trastorno mental en el  trabajo.
• Fomento de estilos de vida saludables.</v>
      </c>
    </row>
    <row r="18" spans="1:64" s="65" customFormat="1" ht="106.5" customHeight="1" x14ac:dyDescent="0.25">
      <c r="A18" s="65">
        <v>17</v>
      </c>
      <c r="B18" s="66" t="s">
        <v>199</v>
      </c>
      <c r="C18" s="65" t="s">
        <v>140</v>
      </c>
      <c r="D18" s="65">
        <v>29</v>
      </c>
      <c r="E18" s="66" t="s">
        <v>31</v>
      </c>
      <c r="F18" s="66" t="s">
        <v>37</v>
      </c>
      <c r="G18" s="66" t="s">
        <v>149</v>
      </c>
      <c r="H18" s="65" t="s">
        <v>45</v>
      </c>
      <c r="I18" s="67" t="s">
        <v>26</v>
      </c>
      <c r="J18" s="78" t="str">
        <f t="shared" si="24"/>
        <v>Capacitación sobre efectos del consumo de cigarrillo, efectos sobre la salud, seguimiento medico control de EPOC</v>
      </c>
      <c r="K18" s="67" t="s">
        <v>26</v>
      </c>
      <c r="L18" s="78" t="str">
        <f t="shared" si="2"/>
        <v>Formacion promoción, concientización y compromiso, apoyo Psicologico, seguimiento medico control de EPS</v>
      </c>
      <c r="M18" s="65">
        <v>47</v>
      </c>
      <c r="N18" s="73" t="str">
        <f t="shared" si="3"/>
        <v>Sin riesgo</v>
      </c>
      <c r="O18" s="74" t="str">
        <f t="shared" si="23"/>
        <v>Medidas de refuerzo, prevención</v>
      </c>
      <c r="P18" s="65" t="s">
        <v>164</v>
      </c>
      <c r="Q18" s="22" t="s">
        <v>25</v>
      </c>
      <c r="R18" s="80" t="str">
        <f t="shared" si="5"/>
        <v>ActIvidades de promoción y prevención,seguimiento examenes periodicos</v>
      </c>
      <c r="S18" s="68">
        <f t="shared" si="6"/>
        <v>54.777777777777779</v>
      </c>
      <c r="T18" s="83" t="str">
        <f t="shared" si="7"/>
        <v>Riesgo Alto</v>
      </c>
      <c r="U18" s="65">
        <v>51</v>
      </c>
      <c r="V18" s="73" t="str">
        <f t="shared" si="8"/>
        <v>Riesgo Alto</v>
      </c>
      <c r="W18" s="74" t="str">
        <f>IF(V18="Riesgo Bajo",Variables!$C$19,IF('Base de datos'!V18="Riesgo Medio",Variables!$D$19,IF('Base de datos'!V18="Riesgo Alto",Variables!$E$19,IF(V18="Riesgo muy Alto",Variables!$E$19))))</f>
        <v>•Implementar el trabajo de grupo focales teniendo en cuenta la guia del Ministerio de Trabajo sobre la promoción, prevención e intervención de los factores psicosociales, creando  espacios de reflexión, para  compartir dudas y poner en común experiencias. 
•Formación la planificación y asignación del trabajo, consecución de resultados, resolución de conflictos, participación, motivación, apoyo, interacción y comunicación con sus colaboradores.</v>
      </c>
      <c r="X18" s="65">
        <v>48</v>
      </c>
      <c r="Y18" s="73" t="str">
        <f t="shared" si="9"/>
        <v>Riesgo medio</v>
      </c>
      <c r="Z18" s="80" t="str">
        <f>IF(Y18="Riesgo Bajo",Variables!$C$22,IF(Y18="Riesgo Medio",Variables!$D$22,IF(Y18="Riesgo Alto",Variables!$E$22,IF(Y18="Riesgo muy Alto",Variables!$E$22))))</f>
        <v>• Establecer contacto e interacción con otras personas en el trabajo.
• Verificar la calidad de interacciones, apoyo, resolución de problemas, cohesión y trabajo en equipo entre compañeros en el trabajo.</v>
      </c>
      <c r="AA18" s="65">
        <v>57</v>
      </c>
      <c r="AB18" s="73" t="str">
        <f t="shared" si="10"/>
        <v>Riesgo Alto</v>
      </c>
      <c r="AC18" s="80" t="str">
        <f>IF(AB18="Riesgo Bajo",Variables!$C$25,IF(AB18="Riesgo Medio",Variables!$D$25,IF(AB18="Riesgo Alto",Variables!$E$25,IF(AB18="Riesgo muy Alto",Variables!$E$25))))</f>
        <v xml:space="preserve">• Crear espacios de reflexión de compartir dudas y poner en común experiencias.  
• Potencializar habilidades sociales, comunicativas, de solución de conflictos e inteligencia emocional.
</v>
      </c>
      <c r="AD18" s="65">
        <v>65</v>
      </c>
      <c r="AE18" s="73" t="str">
        <f t="shared" si="11"/>
        <v>Riesgo muy Alto</v>
      </c>
      <c r="AF18" s="80" t="str">
        <f>IF(AE18="Riesgo Bajo",Variables!$C$28,IF(AE18="Riesgo Medio",Variables!$D$28,IF(AE18="Riesgo Alto",Variables!$E$28,IF(AE18="Riesgo muy Alto",Variables!$E$28))))</f>
        <v>• Desarrollar programas de acogida e integración a los nuevos trabajadores con la explicación de las normas formales y de los valores culturales de la organización.
• Capacitar a líderes y acompañar desde el área de gestión humana en los procesos de seguimiento hacia el personal colaborador
• Diseñar plan de formación, induccion, manual de funciones y seguimiento. 
• Establecer flujogramas de procesos y socializar
• Delimitar funciones y responsabilidades</v>
      </c>
      <c r="AG18" s="65">
        <v>62</v>
      </c>
      <c r="AH18" s="73" t="str">
        <f t="shared" si="12"/>
        <v>Riesgo muy Alto</v>
      </c>
      <c r="AI18" s="80" t="str">
        <f>IF(AH18="Riesgo Bajo",Variables!$C$31,IF(AH18="Riesgo Medio",Variables!$D$31,IF(AH18="Riesgo Alto",Variables!$E$31,IF(AH18="Riesgo muy Alto",Variables!$E$31))))</f>
        <v>• Fortalecer los planes de entrenamiento técnico que les permita adaptarse a los cambios requeridos. 
• Realizar capacitaciones relacionadas con los cargos  para mejorar la efectividad.
• Diseñar el programa de capacitación anual por cargos, el cual debe fortalecer competencias requeridas para los mismos y proporcionar a todos los trabajadores oportunidades de aprendizaje y  práctica en nuevas habilidades.
• Diseñar capacitaciones de forma que sean estímulo y oportunidad para el trabajador.</v>
      </c>
      <c r="AJ18" s="65">
        <v>50</v>
      </c>
      <c r="AK18" s="73" t="str">
        <f t="shared" si="13"/>
        <v>Riesgo medio</v>
      </c>
      <c r="AL18" s="80" t="str">
        <f>IF(AK18="Riesgo Bajo",Variables!$C$34,IF(AK18="Riesgo Medio",Variables!$D$34,IF(AK18="Riesgo Alto",Variables!$E$34,IF(AK18="Riesgo muy Alto",Variables!$E$34))))</f>
        <v>• Se recomienda revisar los perfiles con el fin de ajustarlos y divulgarlos de forma clara y objetiva para que las personas entiendan y asuman adecuadamente sus funciones, principalmente la coordinación a través de la toma de decisiones y las líneas de autoridad.
• Implementar espacios administrativos donde el personal pueda dedicar tiempo laboral a la ejecución de funciones  propias del cargo.</v>
      </c>
      <c r="AM18" s="65">
        <v>63</v>
      </c>
      <c r="AN18" s="73" t="str">
        <f t="shared" si="14"/>
        <v>Riesgo muy Alto</v>
      </c>
      <c r="AO18" s="80" t="str">
        <f>IF(AN18="Riesgo Bajo",Variables!$C$37,IF(AN18="Riesgo Medio",Variables!$D$37,IF(AN18="Riesgo Alto",Variables!$E$37,IF(AN18="Riesgo muy Alto",Variables!$E$37))))</f>
        <v>• Formación de líderes: en competencias de  planeación, manejo del tiempo,  resolución de conflictos y comunicación asertiva. 
• Trabajo en manejo del estrés,    inteligencia emocional y estilos de afrontamiento.  
•Valoración roles y responsabilidades
•cronogramas de trabajo y entrega,</v>
      </c>
      <c r="AP18" s="65">
        <v>40</v>
      </c>
      <c r="AQ18" s="73" t="str">
        <f t="shared" si="15"/>
        <v>Riesgo medio</v>
      </c>
      <c r="AR18" s="80" t="str">
        <f>IF(AQ18="Riesgo Bajo",Variables!$C$40,IF(AQ18="Riesgo Medio",Variables!$D$40,IF(AQ18="Riesgo Alto",Variables!$E$40,IF(AQ18="Riesgo muy Alto",Variables!$E$40))))</f>
        <v>• Revisar la carga laboral que tienen los colaboradores de acuerdo con el volumen de tareas asignadas. 
• Validar horas pico de producción y velocidad del trabajo.
• Implementar trabajo colaborativo y delegación de tareas</v>
      </c>
      <c r="AS18" s="65">
        <v>57</v>
      </c>
      <c r="AT18" s="73" t="str">
        <f t="shared" si="16"/>
        <v>Riesgo Alto</v>
      </c>
      <c r="AU18" s="80" t="str">
        <f>IF(AT18="Riesgo Bajo",Variables!$C$43,IF(AT18="Riesgo Medio",Variables!$D$43,IF(AT18="Riesgo Alto",Variables!$E$43,IF(AT18="Riesgo muy Alto",Variables!$E$43))))</f>
        <v xml:space="preserve">• Implementar y/o dar continuidad al programa de pausas activas, alternándolo con ejercicios lúdicos que conlleve a mejorar la fatiga física y visual.
• Determinar la cantidad, complejidad y detalle de las actividades. Y el tiempo que disponen para realizarla
• Establecer la carga de trabajo de acuerdo a las habilidades y puestos de trabajo. </v>
      </c>
      <c r="AV18" s="65">
        <f t="shared" si="0"/>
        <v>20.75</v>
      </c>
      <c r="AW18" s="73" t="str">
        <f t="shared" si="17"/>
        <v>Riesgo Bajo</v>
      </c>
      <c r="AX18" s="65">
        <v>25</v>
      </c>
      <c r="AY18" s="73" t="str">
        <f t="shared" si="18"/>
        <v>Riesgo Bajo</v>
      </c>
      <c r="AZ18" s="80" t="str">
        <f>IF(AY18="Riesgo Bajo",Variables!$C$47,IF(AY18="Riesgo Medio",Variables!$D$47,IF(AY18="Riesgo Alto",Variables!$E$47,IF(AY18="Riesgo muy Alto",Variables!$E$47))))</f>
        <v>• Divulgar alianzas estrategicas para  actividades de esparcimiento y recreacion
• Promover espacios de crecimiento personal, academico, espiritual o deportivo de forma periodica</v>
      </c>
      <c r="BA18" s="65">
        <v>23</v>
      </c>
      <c r="BB18" s="73" t="str">
        <f t="shared" si="19"/>
        <v>Riesgo Bajo</v>
      </c>
      <c r="BC18" s="80" t="str">
        <f>IF(BB18="Riesgo Bajo",Variables!$C$50,IF(BB18="Riesgo Medio",Variables!$D$50,IF(BB18="Riesgo Alto",Variables!$E$50,IF(BB18="Riesgo muy Alto",Variables!$E$50))))</f>
        <v xml:space="preserve">• Capacitar en manejo de las finanzas personales y familiares.
•  Promover ahorros </v>
      </c>
      <c r="BD18" s="65">
        <v>16</v>
      </c>
      <c r="BE18" s="73" t="str">
        <f t="shared" si="20"/>
        <v>Riesgo Bajo</v>
      </c>
      <c r="BF18" s="80" t="str">
        <f>IF(BE18="Riesgo Bajo",Variables!$C$53,IF(BE18="Riesgo Medio",Variables!$D$53,IF(BE18="Riesgo Alto",Variables!$E$53,IF(BE18="Riesgo muy Alto",Variables!$E$53))))</f>
        <v>• Sin amenaza, conservación, remodelaciones de acuerdo a condiciones economicas</v>
      </c>
      <c r="BG18" s="65">
        <v>19</v>
      </c>
      <c r="BH18" s="73" t="str">
        <f t="shared" si="21"/>
        <v>Riesgo Bajo</v>
      </c>
      <c r="BI18" s="80" t="str">
        <f>IF(BH18="Riesgo Bajo",Variables!$C$56,IF(BH18="Riesgo Medio",Variables!$D$56,IF(BH18="Riesgo Alto",Variables!$E$56,IF(BH18="Riesgo muy Alto",Variables!$E$56))))</f>
        <v xml:space="preserve">• Formaciones en manejo del estrés, inteligencia emocional, manejo de situaciones conflictivas, esparcimiento y tiempo libre
</v>
      </c>
      <c r="BJ18" s="65">
        <v>52</v>
      </c>
      <c r="BK18" s="73" t="str">
        <f t="shared" si="22"/>
        <v>Riesgo Alto</v>
      </c>
      <c r="BL18" s="80" t="str">
        <f>IF(BJ18&lt;=30,Variables!$C$59,IF(BJ18&lt;=50,Variables!$D$59,IF(BJ18&lt;=60,Variables!$E$59,IF(BJ18&gt;=100,Variables!E75))))</f>
        <v xml:space="preserve">• Para las personas que puntuaron  alto y muy alto, calificados como casos prioritarios, se debe hacer una intervención por parte del psicólogo de seguridad y salud en el trabajo para identificar las causas de estrés y hacer recomendaciones  sobre el  manejo.
• Desarrollo y fortalecimiento de la resiliencia en el ambiente laboral.
• Entrenamiento en el manejo de la emociones, ansiedad  y el conflicto.
</v>
      </c>
    </row>
    <row r="19" spans="1:64" s="65" customFormat="1" ht="106.5" customHeight="1" x14ac:dyDescent="0.25">
      <c r="A19" s="65">
        <v>18</v>
      </c>
      <c r="B19" s="66" t="s">
        <v>199</v>
      </c>
      <c r="C19" s="65" t="s">
        <v>143</v>
      </c>
      <c r="D19" s="65">
        <v>40</v>
      </c>
      <c r="E19" s="66" t="s">
        <v>31</v>
      </c>
      <c r="F19" s="66" t="s">
        <v>35</v>
      </c>
      <c r="G19" s="66" t="s">
        <v>149</v>
      </c>
      <c r="H19" s="65" t="s">
        <v>42</v>
      </c>
      <c r="I19" s="67" t="s">
        <v>26</v>
      </c>
      <c r="J19" s="78" t="str">
        <f>IF(I19="NO","Medidas de refuerzo, sin riesgo",IF(I19="SI","Capacitación sobre efectos del consumo de cigarrillo, efectos sobre la salud, seguimiento medico control de EPOC y sintomas asociados"))</f>
        <v>Capacitación sobre efectos del consumo de cigarrillo, efectos sobre la salud, seguimiento medico control de EPOC y sintomas asociados</v>
      </c>
      <c r="K19" s="67" t="s">
        <v>26</v>
      </c>
      <c r="L19" s="78" t="str">
        <f t="shared" si="2"/>
        <v>Formacion promoción, concientización y compromiso, apoyo Psicologico, seguimiento medico control de EPS</v>
      </c>
      <c r="M19" s="65">
        <v>47</v>
      </c>
      <c r="N19" s="73" t="str">
        <f t="shared" si="3"/>
        <v>Sin riesgo</v>
      </c>
      <c r="O19" s="74" t="str">
        <f t="shared" si="23"/>
        <v>Medidas de refuerzo, prevención</v>
      </c>
      <c r="P19" s="65" t="s">
        <v>162</v>
      </c>
      <c r="Q19" s="22" t="s">
        <v>26</v>
      </c>
      <c r="R19" s="80" t="str">
        <f t="shared" si="5"/>
        <v>Seguimiento medico control de EPS, vigilancia medicación, forrmaciones autocuidado</v>
      </c>
      <c r="S19" s="68">
        <f t="shared" si="6"/>
        <v>50.666666666666664</v>
      </c>
      <c r="T19" s="83" t="str">
        <f t="shared" si="7"/>
        <v>Riesgo Alto</v>
      </c>
      <c r="U19" s="65">
        <v>49</v>
      </c>
      <c r="V19" s="73" t="str">
        <f t="shared" si="8"/>
        <v>Riesgo medio</v>
      </c>
      <c r="W19" s="74" t="str">
        <f>IF(V19="Riesgo Bajo",Variables!$C$19,IF('Base de datos'!V19="Riesgo Medio",Variables!$D$19,IF('Base de datos'!V19="Riesgo Alto",Variables!$E$19,IF(V19="Riesgo muy Alto",Variables!$E$19))))</f>
        <v>• Formación de líderes: en habilidades sociales como dirección de personas y manejo de ambientes saludables, planeación, resolución de conflictos, trabajo en equipo, comunicación asertiva, manejo del estrés inteligencia emocional y retroalimentación del desempeño 
•  Promover la importancia al apoyo social entre compañeros.</v>
      </c>
      <c r="X19" s="65">
        <v>30</v>
      </c>
      <c r="Y19" s="73" t="str">
        <f t="shared" si="9"/>
        <v>Riesgo Bajo</v>
      </c>
      <c r="Z19" s="80" t="str">
        <f>IF(Y19="Riesgo Bajo",Variables!$C$22,IF(Y19="Riesgo Medio",Variables!$D$22,IF(Y19="Riesgo Alto",Variables!$E$22,IF(Y19="Riesgo muy Alto",Variables!$E$22))))</f>
        <v>• Refuezo interacciones grupales 
• Trabajos colaborativos
• Seguimiento y refuerzo habilidades individuales</v>
      </c>
      <c r="AA19" s="65">
        <v>52</v>
      </c>
      <c r="AB19" s="73" t="str">
        <f t="shared" si="10"/>
        <v>Riesgo Alto</v>
      </c>
      <c r="AC19" s="80" t="str">
        <f>IF(AB19="Riesgo Bajo",Variables!$C$25,IF(AB19="Riesgo Medio",Variables!$D$25,IF(AB19="Riesgo Alto",Variables!$E$25,IF(AB19="Riesgo muy Alto",Variables!$E$25))))</f>
        <v xml:space="preserve">• Crear espacios de reflexión de compartir dudas y poner en común experiencias.  
• Potencializar habilidades sociales, comunicativas, de solución de conflictos e inteligencia emocional.
</v>
      </c>
      <c r="AD19" s="65">
        <v>67</v>
      </c>
      <c r="AE19" s="73" t="str">
        <f t="shared" si="11"/>
        <v>Riesgo muy Alto</v>
      </c>
      <c r="AF19" s="80" t="str">
        <f>IF(AE19="Riesgo Bajo",Variables!$C$28,IF(AE19="Riesgo Medio",Variables!$D$28,IF(AE19="Riesgo Alto",Variables!$E$28,IF(AE19="Riesgo muy Alto",Variables!$E$28))))</f>
        <v>• Desarrollar programas de acogida e integración a los nuevos trabajadores con la explicación de las normas formales y de los valores culturales de la organización.
• Capacitar a líderes y acompañar desde el área de gestión humana en los procesos de seguimiento hacia el personal colaborador
• Diseñar plan de formación, induccion, manual de funciones y seguimiento. 
• Establecer flujogramas de procesos y socializar
• Delimitar funciones y responsabilidades</v>
      </c>
      <c r="AG19" s="65">
        <v>29</v>
      </c>
      <c r="AH19" s="73" t="str">
        <f t="shared" si="12"/>
        <v>Riesgo Bajo</v>
      </c>
      <c r="AI19" s="80" t="str">
        <f>IF(AH19="Riesgo Bajo",Variables!$C$31,IF(AH19="Riesgo Medio",Variables!$D$31,IF(AH19="Riesgo Alto",Variables!$E$31,IF(AH19="Riesgo muy Alto",Variables!$E$31))))</f>
        <v>• Continuar con elplan de formación y desarrollo
• Reforzar formaciones 
• Seguimiento cronogramas de capacitación</v>
      </c>
      <c r="AJ19" s="65">
        <v>59</v>
      </c>
      <c r="AK19" s="73" t="str">
        <f t="shared" si="13"/>
        <v>Riesgo Alto</v>
      </c>
      <c r="AL19" s="80" t="str">
        <f>IF(AK19="Riesgo Bajo",Variables!$C$34,IF(AK19="Riesgo Medio",Variables!$D$34,IF(AK19="Riesgo Alto",Variables!$E$34,IF(AK19="Riesgo muy Alto",Variables!$E$34))))</f>
        <v xml:space="preserve">• Delimitar roles, funciones y responsabilidades
• Involucrar a los trabajadores en la toma de decisiones sobre la organización de su trabajo, así como, acciones para acordar y mejorar el margen de libertad y reuniones para abordar las áreas de oportunidad de mejora.
•Alentar a su personal a que escojan los métodos de trabajo que se ajusten a sus necesidades.
• Incentivar la creatividad de los colaboradores.
</v>
      </c>
      <c r="AM19" s="65">
        <v>60</v>
      </c>
      <c r="AN19" s="73" t="str">
        <f t="shared" si="14"/>
        <v>Riesgo Alto</v>
      </c>
      <c r="AO19" s="80" t="str">
        <f>IF(AN19="Riesgo Bajo",Variables!$C$37,IF(AN19="Riesgo Medio",Variables!$D$37,IF(AN19="Riesgo Alto",Variables!$E$37,IF(AN19="Riesgo muy Alto",Variables!$E$37))))</f>
        <v>• Formación de líderes: en competencias de  planeación, manejo del tiempo,  resolución de conflictos y comunicación asertiva. 
• Trabajo en manejo del estrés,    inteligencia emocional y estilos de afrontamiento.  
•Valoración roles y responsabilidades
•cronogramas de trabajo y entrega,</v>
      </c>
      <c r="AP19" s="65">
        <v>42</v>
      </c>
      <c r="AQ19" s="73" t="str">
        <f t="shared" si="15"/>
        <v>Riesgo medio</v>
      </c>
      <c r="AR19" s="80" t="str">
        <f>IF(AQ19="Riesgo Bajo",Variables!$C$40,IF(AQ19="Riesgo Medio",Variables!$D$40,IF(AQ19="Riesgo Alto",Variables!$E$40,IF(AQ19="Riesgo muy Alto",Variables!$E$40))))</f>
        <v>• Revisar la carga laboral que tienen los colaboradores de acuerdo con el volumen de tareas asignadas. 
• Validar horas pico de producción y velocidad del trabajo.
• Implementar trabajo colaborativo y delegación de tareas</v>
      </c>
      <c r="AS19" s="65">
        <v>68</v>
      </c>
      <c r="AT19" s="73" t="str">
        <f t="shared" si="16"/>
        <v>Riesgo muy Alto</v>
      </c>
      <c r="AU19" s="80" t="str">
        <f>IF(AT19="Riesgo Bajo",Variables!$C$43,IF(AT19="Riesgo Medio",Variables!$D$43,IF(AT19="Riesgo Alto",Variables!$E$43,IF(AT19="Riesgo muy Alto",Variables!$E$43))))</f>
        <v xml:space="preserve">• Implementar y/o dar continuidad al programa de pausas activas, alternándolo con ejercicios lúdicos que conlleve a mejorar la fatiga física y visual.
• Determinar la cantidad, complejidad y detalle de las actividades. Y el tiempo que disponen para realizarla
• Establecer la carga de trabajo de acuerdo a las habilidades y puestos de trabajo. </v>
      </c>
      <c r="AV19" s="65">
        <f t="shared" si="0"/>
        <v>55.75</v>
      </c>
      <c r="AW19" s="73" t="str">
        <f t="shared" si="17"/>
        <v>Riesgo Alto</v>
      </c>
      <c r="AX19" s="65">
        <v>41</v>
      </c>
      <c r="AY19" s="73" t="str">
        <f t="shared" si="18"/>
        <v>Riesgo medio</v>
      </c>
      <c r="AZ19" s="80" t="str">
        <f>IF(AY19="Riesgo Bajo",Variables!$C$47,IF(AY19="Riesgo Medio",Variables!$D$47,IF(AY19="Riesgo Alto",Variables!$E$47,IF(AY19="Riesgo muy Alto",Variables!$E$47))))</f>
        <v>• Capacitar en la administración del tiempo, activación de la recreación y el esparcimiento.
• Fomentar  el aprovechamiento del tiempo libre, actividades de esparcimiento, deporte y recreación</v>
      </c>
      <c r="BA19" s="65">
        <v>57</v>
      </c>
      <c r="BB19" s="73" t="str">
        <f t="shared" si="19"/>
        <v>Riesgo Alto</v>
      </c>
      <c r="BC19" s="80" t="str">
        <f>IF(BB19="Riesgo Bajo",Variables!$C$50,IF(BB19="Riesgo Medio",Variables!$D$50,IF(BB19="Riesgo Alto",Variables!$E$50,IF(BB19="Riesgo muy Alto",Variables!$E$50))))</f>
        <v>• Gestionar convenios de ahorro y crédito con diferentes entidades como cooperativas, cajas de compensación familiar, entre otros. Incentivar a la inversión de proyectos familiares.
• También trabajar un estilo de vida donde se concientice en las necesidades prioritarias.</v>
      </c>
      <c r="BD19" s="65">
        <v>68</v>
      </c>
      <c r="BE19" s="73" t="str">
        <f t="shared" si="20"/>
        <v>Riesgo muy Alto</v>
      </c>
      <c r="BF19" s="80" t="str">
        <f>IF(BE19="Riesgo Bajo",Variables!$C$53,IF(BE19="Riesgo Medio",Variables!$D$53,IF(BE19="Riesgo Alto",Variables!$E$53,IF(BE19="Riesgo muy Alto",Variables!$E$53))))</f>
        <v>• Incentivar el ahorro de cesantias y ahorros programados para compra y  mejoras de vivienda
• Informar convocatorias para aplicar a subsidios de vivienda y remodelaciones ofertados por la caja de compensación y gubernamentales
• Fomento de ahorros con proposito y creditos de vivienda por convenio</v>
      </c>
      <c r="BG19" s="65">
        <v>57</v>
      </c>
      <c r="BH19" s="73" t="str">
        <f t="shared" si="21"/>
        <v>Riesgo Alto</v>
      </c>
      <c r="BI19" s="80" t="str">
        <f>IF(BH19="Riesgo Bajo",Variables!$C$56,IF(BH19="Riesgo Medio",Variables!$D$56,IF(BH19="Riesgo Alto",Variables!$E$56,IF(BH19="Riesgo muy Alto",Variables!$E$56))))</f>
        <v>• Establecer un proceso interno de atención y acompañamiento psicológico (o apoyo interpersonal) para tratar casos de tensión familiar que influya en el desempeño laboral.</v>
      </c>
      <c r="BJ19" s="65">
        <v>39</v>
      </c>
      <c r="BK19" s="73" t="str">
        <f t="shared" si="22"/>
        <v>Riesgo medio</v>
      </c>
      <c r="BL19" s="80" t="str">
        <f>IF(BJ19&lt;=30,Variables!$C$59,IF(BJ19&lt;=50,Variables!$D$59,IF(BJ19&lt;=60,Variables!$E$59,IF(BJ19&gt;=100,Variables!E76))))</f>
        <v>•  Para el tema del estrés, se propone a nivel de grupos la realización de talleres o capacitaciones sobre técnicas de control y creación de hábitos saludables que mejoren el bienestar integral. 
• Formación en estilos de afrontamiento y autocontrol. 
• Favorecer Técnicas recomendadas para hacer frente al estrés como relajación,  respiración y actividades compensatorias para la salud.</v>
      </c>
    </row>
    <row r="20" spans="1:64" s="65" customFormat="1" ht="106.5" customHeight="1" x14ac:dyDescent="0.25">
      <c r="A20" s="65">
        <v>19</v>
      </c>
      <c r="B20" s="66" t="s">
        <v>200</v>
      </c>
      <c r="C20" s="65" t="s">
        <v>140</v>
      </c>
      <c r="D20" s="65">
        <v>26</v>
      </c>
      <c r="E20" s="65" t="s">
        <v>30</v>
      </c>
      <c r="F20" s="66" t="s">
        <v>34</v>
      </c>
      <c r="G20" s="66" t="s">
        <v>149</v>
      </c>
      <c r="H20" s="65" t="s">
        <v>45</v>
      </c>
      <c r="I20" s="67" t="s">
        <v>25</v>
      </c>
      <c r="J20" s="78" t="str">
        <f t="shared" si="24"/>
        <v>Medidas de refuerzo, sin riesgo</v>
      </c>
      <c r="K20" s="67" t="s">
        <v>25</v>
      </c>
      <c r="L20" s="78" t="str">
        <f t="shared" si="2"/>
        <v>Medidas de refuerzo, PyP</v>
      </c>
      <c r="M20" s="65">
        <v>47</v>
      </c>
      <c r="N20" s="73" t="str">
        <f t="shared" si="3"/>
        <v>Sin riesgo</v>
      </c>
      <c r="O20" s="74" t="str">
        <f t="shared" si="23"/>
        <v>Medidas de refuerzo, prevención</v>
      </c>
      <c r="P20" s="65" t="s">
        <v>159</v>
      </c>
      <c r="Q20" s="22" t="s">
        <v>25</v>
      </c>
      <c r="R20" s="80" t="str">
        <f t="shared" si="5"/>
        <v>ActIvidades de promoción y prevención,seguimiento examenes periodicos</v>
      </c>
      <c r="S20" s="68">
        <f t="shared" si="6"/>
        <v>13.888888888888889</v>
      </c>
      <c r="T20" s="83" t="str">
        <f t="shared" si="7"/>
        <v>Riesgo Bajo</v>
      </c>
      <c r="U20" s="65">
        <v>12</v>
      </c>
      <c r="V20" s="73" t="str">
        <f t="shared" si="8"/>
        <v>Riesgo Bajo</v>
      </c>
      <c r="W20" s="74" t="str">
        <f>IF(V20="Riesgo Bajo",Variables!$C$19,IF('Base de datos'!V20="Riesgo Medio",Variables!$D$19,IF('Base de datos'!V20="Riesgo Alto",Variables!$E$19,IF(V20="Riesgo muy Alto",Variables!$E$19))))</f>
        <v xml:space="preserve">• Refuezo habilidades blandas 
• Seguimiento Lideres
•Refuerzo continuo
</v>
      </c>
      <c r="X20" s="65">
        <v>9</v>
      </c>
      <c r="Y20" s="73" t="str">
        <f t="shared" si="9"/>
        <v>Riesgo Bajo</v>
      </c>
      <c r="Z20" s="80" t="str">
        <f>IF(Y20="Riesgo Bajo",Variables!$C$22,IF(Y20="Riesgo Medio",Variables!$D$22,IF(Y20="Riesgo Alto",Variables!$E$22,IF(Y20="Riesgo muy Alto",Variables!$E$22))))</f>
        <v>• Refuezo interacciones grupales 
• Trabajos colaborativos
• Seguimiento y refuerzo habilidades individuales</v>
      </c>
      <c r="AA20" s="65">
        <v>14</v>
      </c>
      <c r="AB20" s="73" t="str">
        <f t="shared" si="10"/>
        <v>Riesgo Bajo</v>
      </c>
      <c r="AC20" s="80" t="str">
        <f>IF(AB20="Riesgo Bajo",Variables!$C$25,IF(AB20="Riesgo Medio",Variables!$D$25,IF(AB20="Riesgo Alto",Variables!$E$25,IF(AB20="Riesgo muy Alto",Variables!$E$25))))</f>
        <v>• Continuar retroalimentación constante
• Grupos focales y participativos
• Incentivos cumplimento de logros</v>
      </c>
      <c r="AD20" s="65">
        <v>13</v>
      </c>
      <c r="AE20" s="73" t="str">
        <f t="shared" si="11"/>
        <v>Riesgo Bajo</v>
      </c>
      <c r="AF20" s="80" t="str">
        <f>IF(AE20="Riesgo Bajo",Variables!$C$28,IF(AE20="Riesgo Medio",Variables!$D$28,IF(AE20="Riesgo Alto",Variables!$E$28,IF(AE20="Riesgo muy Alto",Variables!$E$28))))</f>
        <v>• Continuar con induccion al puesto, organizacional y seguimiento</v>
      </c>
      <c r="AG20" s="65">
        <v>16</v>
      </c>
      <c r="AH20" s="73" t="str">
        <f t="shared" si="12"/>
        <v>Riesgo Bajo</v>
      </c>
      <c r="AI20" s="80" t="str">
        <f>IF(AH20="Riesgo Bajo",Variables!$C$31,IF(AH20="Riesgo Medio",Variables!$D$31,IF(AH20="Riesgo Alto",Variables!$E$31,IF(AH20="Riesgo muy Alto",Variables!$E$31))))</f>
        <v>• Continuar con elplan de formación y desarrollo
• Reforzar formaciones 
• Seguimiento cronogramas de capacitación</v>
      </c>
      <c r="AJ20" s="65">
        <v>15</v>
      </c>
      <c r="AK20" s="73" t="str">
        <f t="shared" si="13"/>
        <v>Riesgo Bajo</v>
      </c>
      <c r="AL20" s="80" t="str">
        <f>IF(AK20="Riesgo Bajo",Variables!$C$34,IF(AK20="Riesgo Medio",Variables!$D$34,IF(AK20="Riesgo Alto",Variables!$E$34,IF(AK20="Riesgo muy Alto",Variables!$E$34))))</f>
        <v>• Continuar plan de desarrollo en puesto de trabajo</v>
      </c>
      <c r="AM20" s="65">
        <v>18</v>
      </c>
      <c r="AN20" s="73" t="str">
        <f t="shared" si="14"/>
        <v>Riesgo Bajo</v>
      </c>
      <c r="AO20" s="80" t="str">
        <f>IF(AN20="Riesgo Bajo",Variables!$C$37,IF(AN20="Riesgo Medio",Variables!$D$37,IF(AN20="Riesgo Alto",Variables!$E$37,IF(AN20="Riesgo muy Alto",Variables!$E$37))))</f>
        <v xml:space="preserve">• Supervision constante roles y responsabilidades
• Formación en Planeacion estrategica
• Refuerzo en Distribucion eficaz del tiempo </v>
      </c>
      <c r="AP20" s="65">
        <v>7</v>
      </c>
      <c r="AQ20" s="73" t="str">
        <f t="shared" si="15"/>
        <v>Riesgo Bajo</v>
      </c>
      <c r="AR20" s="80" t="str">
        <f>IF(AQ20="Riesgo Bajo",Variables!$C$40,IF(AQ20="Riesgo Medio",Variables!$D$40,IF(AQ20="Riesgo Alto",Variables!$E$40,IF(AQ20="Riesgo muy Alto",Variables!$E$40))))</f>
        <v xml:space="preserve">• Continuar acciones de preventivas sobre demandas de trabajo
• Ejecutar cronogramas con tiempos de entrega 
• Programación de horarios de acuerdo a normativiudad
• Seguimiento a horarios adicionales y su compensación
</v>
      </c>
      <c r="AS20" s="65">
        <v>21</v>
      </c>
      <c r="AT20" s="73" t="str">
        <f t="shared" si="16"/>
        <v>Riesgo Bajo</v>
      </c>
      <c r="AU20" s="80" t="str">
        <f>IF(AT20="Riesgo Bajo",Variables!$C$43,IF(AT20="Riesgo Medio",Variables!$D$43,IF(AT20="Riesgo Alto",Variables!$E$43,IF(AT20="Riesgo muy Alto",Variables!$E$43))))</f>
        <v xml:space="preserve">• Marcar prioridades en las tareas. 
• Establecer cronograas de entrega
•  Garantizar descansos y pausas activas
</v>
      </c>
      <c r="AV20" s="65">
        <f t="shared" si="0"/>
        <v>70</v>
      </c>
      <c r="AW20" s="73" t="str">
        <f t="shared" si="17"/>
        <v>Riesgo muy Alto</v>
      </c>
      <c r="AX20" s="65">
        <v>57</v>
      </c>
      <c r="AY20" s="73" t="str">
        <f t="shared" si="18"/>
        <v>Riesgo Alto</v>
      </c>
      <c r="AZ20" s="80" t="str">
        <f>IF(AY20="Riesgo Bajo",Variables!$C$47,IF(AY20="Riesgo Medio",Variables!$D$47,IF(AY20="Riesgo Alto",Variables!$E$47,IF(AY20="Riesgo muy Alto",Variables!$E$47))))</f>
        <v xml:space="preserve">• Desde las áreas de bienestar laboral y sst informar al personal sobre la programación de actividades mensuales lúdicas, recreativas o deportivas al interior de la empresa. Además de los beneficios que pueden recibir de la caja de compensación y/o de otras entidades.
• Favorecer y divulgar alizanas estrategicas para actividades de esparcimiento, deporte y recreación
• Establecer plan de vacaciones y descansos fijos con el fin de programaciones y planeaciones oportunas 
• Fomentar actividades de deporte y esparcimiento al interior de la organizacion </v>
      </c>
      <c r="BA20" s="65">
        <v>65</v>
      </c>
      <c r="BB20" s="73" t="str">
        <f t="shared" si="19"/>
        <v>Riesgo muy Alto</v>
      </c>
      <c r="BC20" s="80" t="str">
        <f>IF(BB20="Riesgo Bajo",Variables!$C$50,IF(BB20="Riesgo Medio",Variables!$D$50,IF(BB20="Riesgo Alto",Variables!$E$50,IF(BB20="Riesgo muy Alto",Variables!$E$50))))</f>
        <v>• Gestionar convenios de ahorro y crédito con diferentes entidades como cooperativas, cajas de compensación familiar, entre otros. Incentivar a la inversión de proyectos familiares.
• También trabajar un estilo de vida donde se concientice en las necesidades prioritarias.</v>
      </c>
      <c r="BD20" s="65">
        <v>78</v>
      </c>
      <c r="BE20" s="73" t="str">
        <f t="shared" si="20"/>
        <v>Riesgo muy Alto</v>
      </c>
      <c r="BF20" s="80" t="str">
        <f>IF(BE20="Riesgo Bajo",Variables!$C$53,IF(BE20="Riesgo Medio",Variables!$D$53,IF(BE20="Riesgo Alto",Variables!$E$53,IF(BE20="Riesgo muy Alto",Variables!$E$53))))</f>
        <v>• Incentivar el ahorro de cesantias y ahorros programados para compra y  mejoras de vivienda
• Informar convocatorias para aplicar a subsidios de vivienda y remodelaciones ofertados por la caja de compensación y gubernamentales
• Fomento de ahorros con proposito y creditos de vivienda por convenio</v>
      </c>
      <c r="BG20" s="65">
        <v>80</v>
      </c>
      <c r="BH20" s="73" t="str">
        <f t="shared" si="21"/>
        <v>Riesgo muy Alto</v>
      </c>
      <c r="BI20" s="80" t="str">
        <f>IF(BH20="Riesgo Bajo",Variables!$C$56,IF(BH20="Riesgo Medio",Variables!$D$56,IF(BH20="Riesgo Alto",Variables!$E$56,IF(BH20="Riesgo muy Alto",Variables!$E$56))))</f>
        <v>• Establecer un proceso interno de atención y acompañamiento psicológico (o apoyo interpersonal) para tratar casos de tensión familiar que influya en el desempeño laboral.</v>
      </c>
      <c r="BJ20" s="65">
        <v>70</v>
      </c>
      <c r="BK20" s="73" t="str">
        <f t="shared" si="22"/>
        <v>Riesgo muy Alto</v>
      </c>
      <c r="BL20" s="80" t="b">
        <f>IF(BJ20&lt;=30,Variables!$C$59,IF(BJ20&lt;=50,Variables!$D$59,IF(BJ20&lt;=60,Variables!$E$59,IF(BJ20&gt;=100,Variables!E77))))</f>
        <v>0</v>
      </c>
    </row>
    <row r="21" spans="1:64" s="65" customFormat="1" ht="106.5" customHeight="1" x14ac:dyDescent="0.25">
      <c r="A21" s="65">
        <v>20</v>
      </c>
      <c r="B21" s="66" t="s">
        <v>199</v>
      </c>
      <c r="C21" s="65" t="s">
        <v>140</v>
      </c>
      <c r="D21" s="65">
        <v>31</v>
      </c>
      <c r="E21" s="66" t="s">
        <v>31</v>
      </c>
      <c r="F21" s="66" t="s">
        <v>35</v>
      </c>
      <c r="G21" s="66" t="s">
        <v>146</v>
      </c>
      <c r="H21" s="65" t="s">
        <v>44</v>
      </c>
      <c r="I21" s="67" t="s">
        <v>26</v>
      </c>
      <c r="J21" s="78" t="str">
        <f t="shared" si="24"/>
        <v>Capacitación sobre efectos del consumo de cigarrillo, efectos sobre la salud, seguimiento medico control de EPOC</v>
      </c>
      <c r="K21" s="67" t="s">
        <v>26</v>
      </c>
      <c r="L21" s="78" t="str">
        <f t="shared" si="2"/>
        <v>Formacion promoción, concientización y compromiso, apoyo Psicologico, seguimiento medico control de EPS</v>
      </c>
      <c r="M21" s="65">
        <v>47</v>
      </c>
      <c r="N21" s="73" t="str">
        <f t="shared" si="3"/>
        <v>Sin riesgo</v>
      </c>
      <c r="O21" s="74" t="str">
        <f t="shared" si="23"/>
        <v>Medidas de refuerzo, prevención</v>
      </c>
      <c r="P21" s="65" t="s">
        <v>164</v>
      </c>
      <c r="Q21" s="22" t="s">
        <v>25</v>
      </c>
      <c r="R21" s="80" t="str">
        <f t="shared" si="5"/>
        <v>ActIvidades de promoción y prevención,seguimiento examenes periodicos</v>
      </c>
      <c r="S21" s="68">
        <f t="shared" si="6"/>
        <v>17.111111111111111</v>
      </c>
      <c r="T21" s="83" t="str">
        <f t="shared" si="7"/>
        <v>Riesgo Bajo</v>
      </c>
      <c r="U21" s="65">
        <v>10</v>
      </c>
      <c r="V21" s="73" t="str">
        <f t="shared" si="8"/>
        <v>Riesgo Bajo</v>
      </c>
      <c r="W21" s="74" t="str">
        <f>IF(V21="Riesgo Bajo",Variables!$C$19,IF('Base de datos'!V21="Riesgo Medio",Variables!$D$19,IF('Base de datos'!V21="Riesgo Alto",Variables!$E$19,IF(V21="Riesgo muy Alto",Variables!$E$19))))</f>
        <v xml:space="preserve">• Refuezo habilidades blandas 
• Seguimiento Lideres
•Refuerzo continuo
</v>
      </c>
      <c r="X21" s="65">
        <v>11</v>
      </c>
      <c r="Y21" s="73" t="str">
        <f t="shared" si="9"/>
        <v>Riesgo Bajo</v>
      </c>
      <c r="Z21" s="80" t="str">
        <f>IF(Y21="Riesgo Bajo",Variables!$C$22,IF(Y21="Riesgo Medio",Variables!$D$22,IF(Y21="Riesgo Alto",Variables!$E$22,IF(Y21="Riesgo muy Alto",Variables!$E$22))))</f>
        <v>• Refuezo interacciones grupales 
• Trabajos colaborativos
• Seguimiento y refuerzo habilidades individuales</v>
      </c>
      <c r="AA21" s="65">
        <v>21</v>
      </c>
      <c r="AB21" s="73" t="str">
        <f t="shared" si="10"/>
        <v>Riesgo Bajo</v>
      </c>
      <c r="AC21" s="80" t="str">
        <f>IF(AB21="Riesgo Bajo",Variables!$C$25,IF(AB21="Riesgo Medio",Variables!$D$25,IF(AB21="Riesgo Alto",Variables!$E$25,IF(AB21="Riesgo muy Alto",Variables!$E$25))))</f>
        <v>• Continuar retroalimentación constante
• Grupos focales y participativos
• Incentivos cumplimento de logros</v>
      </c>
      <c r="AD21" s="65">
        <v>13</v>
      </c>
      <c r="AE21" s="73" t="str">
        <f t="shared" si="11"/>
        <v>Riesgo Bajo</v>
      </c>
      <c r="AF21" s="80" t="str">
        <f>IF(AE21="Riesgo Bajo",Variables!$C$28,IF(AE21="Riesgo Medio",Variables!$D$28,IF(AE21="Riesgo Alto",Variables!$E$28,IF(AE21="Riesgo muy Alto",Variables!$E$28))))</f>
        <v>• Continuar con induccion al puesto, organizacional y seguimiento</v>
      </c>
      <c r="AG21" s="65">
        <v>19</v>
      </c>
      <c r="AH21" s="73" t="str">
        <f t="shared" si="12"/>
        <v>Riesgo Bajo</v>
      </c>
      <c r="AI21" s="80" t="str">
        <f>IF(AH21="Riesgo Bajo",Variables!$C$31,IF(AH21="Riesgo Medio",Variables!$D$31,IF(AH21="Riesgo Alto",Variables!$E$31,IF(AH21="Riesgo muy Alto",Variables!$E$31))))</f>
        <v>• Continuar con elplan de formación y desarrollo
• Reforzar formaciones 
• Seguimiento cronogramas de capacitación</v>
      </c>
      <c r="AJ21" s="65">
        <v>14</v>
      </c>
      <c r="AK21" s="73" t="str">
        <f t="shared" si="13"/>
        <v>Riesgo Bajo</v>
      </c>
      <c r="AL21" s="80" t="str">
        <f>IF(AK21="Riesgo Bajo",Variables!$C$34,IF(AK21="Riesgo Medio",Variables!$D$34,IF(AK21="Riesgo Alto",Variables!$E$34,IF(AK21="Riesgo muy Alto",Variables!$E$34))))</f>
        <v>• Continuar plan de desarrollo en puesto de trabajo</v>
      </c>
      <c r="AM21" s="65">
        <v>19</v>
      </c>
      <c r="AN21" s="73" t="str">
        <f t="shared" si="14"/>
        <v>Riesgo Bajo</v>
      </c>
      <c r="AO21" s="80" t="str">
        <f>IF(AN21="Riesgo Bajo",Variables!$C$37,IF(AN21="Riesgo Medio",Variables!$D$37,IF(AN21="Riesgo Alto",Variables!$E$37,IF(AN21="Riesgo muy Alto",Variables!$E$37))))</f>
        <v xml:space="preserve">• Supervision constante roles y responsabilidades
• Formación en Planeacion estrategica
• Refuerzo en Distribucion eficaz del tiempo </v>
      </c>
      <c r="AP21" s="65">
        <v>21</v>
      </c>
      <c r="AQ21" s="73" t="str">
        <f t="shared" si="15"/>
        <v>Riesgo Bajo</v>
      </c>
      <c r="AR21" s="80" t="str">
        <f>IF(AQ21="Riesgo Bajo",Variables!$C$40,IF(AQ21="Riesgo Medio",Variables!$D$40,IF(AQ21="Riesgo Alto",Variables!$E$40,IF(AQ21="Riesgo muy Alto",Variables!$E$40))))</f>
        <v xml:space="preserve">• Continuar acciones de preventivas sobre demandas de trabajo
• Ejecutar cronogramas con tiempos de entrega 
• Programación de horarios de acuerdo a normativiudad
• Seguimiento a horarios adicionales y su compensación
</v>
      </c>
      <c r="AS21" s="65">
        <v>26</v>
      </c>
      <c r="AT21" s="73" t="str">
        <f t="shared" si="16"/>
        <v>Riesgo Bajo</v>
      </c>
      <c r="AU21" s="80" t="str">
        <f>IF(AT21="Riesgo Bajo",Variables!$C$43,IF(AT21="Riesgo Medio",Variables!$D$43,IF(AT21="Riesgo Alto",Variables!$E$43,IF(AT21="Riesgo muy Alto",Variables!$E$43))))</f>
        <v xml:space="preserve">• Marcar prioridades en las tareas. 
• Establecer cronograas de entrega
•  Garantizar descansos y pausas activas
</v>
      </c>
      <c r="AV21" s="65">
        <f t="shared" si="0"/>
        <v>56.5</v>
      </c>
      <c r="AW21" s="73" t="str">
        <f t="shared" si="17"/>
        <v>Riesgo Alto</v>
      </c>
      <c r="AX21" s="65">
        <v>49</v>
      </c>
      <c r="AY21" s="73" t="str">
        <f t="shared" si="18"/>
        <v>Riesgo medio</v>
      </c>
      <c r="AZ21" s="80" t="str">
        <f>IF(AY21="Riesgo Bajo",Variables!$C$47,IF(AY21="Riesgo Medio",Variables!$D$47,IF(AY21="Riesgo Alto",Variables!$E$47,IF(AY21="Riesgo muy Alto",Variables!$E$47))))</f>
        <v>• Capacitar en la administración del tiempo, activación de la recreación y el esparcimiento.
• Fomentar  el aprovechamiento del tiempo libre, actividades de esparcimiento, deporte y recreación</v>
      </c>
      <c r="BA21" s="65">
        <v>57</v>
      </c>
      <c r="BB21" s="73" t="str">
        <f t="shared" si="19"/>
        <v>Riesgo Alto</v>
      </c>
      <c r="BC21" s="80" t="str">
        <f>IF(BB21="Riesgo Bajo",Variables!$C$50,IF(BB21="Riesgo Medio",Variables!$D$50,IF(BB21="Riesgo Alto",Variables!$E$50,IF(BB21="Riesgo muy Alto",Variables!$E$50))))</f>
        <v>• Gestionar convenios de ahorro y crédito con diferentes entidades como cooperativas, cajas de compensación familiar, entre otros. Incentivar a la inversión de proyectos familiares.
• También trabajar un estilo de vida donde se concientice en las necesidades prioritarias.</v>
      </c>
      <c r="BD21" s="65">
        <v>61</v>
      </c>
      <c r="BE21" s="73" t="str">
        <f t="shared" si="20"/>
        <v>Riesgo muy Alto</v>
      </c>
      <c r="BF21" s="80" t="str">
        <f>IF(BE21="Riesgo Bajo",Variables!$C$53,IF(BE21="Riesgo Medio",Variables!$D$53,IF(BE21="Riesgo Alto",Variables!$E$53,IF(BE21="Riesgo muy Alto",Variables!$E$53))))</f>
        <v>• Incentivar el ahorro de cesantias y ahorros programados para compra y  mejoras de vivienda
• Informar convocatorias para aplicar a subsidios de vivienda y remodelaciones ofertados por la caja de compensación y gubernamentales
• Fomento de ahorros con proposito y creditos de vivienda por convenio</v>
      </c>
      <c r="BG21" s="65">
        <v>59</v>
      </c>
      <c r="BH21" s="73" t="str">
        <f t="shared" si="21"/>
        <v>Riesgo Alto</v>
      </c>
      <c r="BI21" s="80" t="str">
        <f>IF(BH21="Riesgo Bajo",Variables!$C$56,IF(BH21="Riesgo Medio",Variables!$D$56,IF(BH21="Riesgo Alto",Variables!$E$56,IF(BH21="Riesgo muy Alto",Variables!$E$56))))</f>
        <v>• Establecer un proceso interno de atención y acompañamiento psicológico (o apoyo interpersonal) para tratar casos de tensión familiar que influya en el desempeño laboral.</v>
      </c>
      <c r="BJ21" s="65">
        <v>63</v>
      </c>
      <c r="BK21" s="73" t="str">
        <f t="shared" si="22"/>
        <v>Riesgo muy Alto</v>
      </c>
      <c r="BL21" s="80" t="b">
        <f>IF(BJ21&lt;=30,Variables!$C$59,IF(BJ21&lt;=50,Variables!$D$59,IF(BJ21&lt;=60,Variables!$E$59,IF(BJ21&gt;=100,Variables!E78))))</f>
        <v>0</v>
      </c>
    </row>
    <row r="22" spans="1:64" s="65" customFormat="1" ht="106.5" customHeight="1" x14ac:dyDescent="0.25">
      <c r="A22" s="65">
        <v>21</v>
      </c>
      <c r="B22" s="66" t="s">
        <v>199</v>
      </c>
      <c r="C22" s="65" t="s">
        <v>140</v>
      </c>
      <c r="D22" s="65">
        <v>38</v>
      </c>
      <c r="E22" s="66" t="s">
        <v>31</v>
      </c>
      <c r="F22" s="66" t="s">
        <v>38</v>
      </c>
      <c r="G22" s="66" t="s">
        <v>146</v>
      </c>
      <c r="H22" s="65" t="s">
        <v>44</v>
      </c>
      <c r="I22" s="67" t="s">
        <v>26</v>
      </c>
      <c r="J22" s="78" t="str">
        <f t="shared" si="24"/>
        <v>Capacitación sobre efectos del consumo de cigarrillo, efectos sobre la salud, seguimiento medico control de EPOC</v>
      </c>
      <c r="K22" s="67" t="s">
        <v>25</v>
      </c>
      <c r="L22" s="78" t="str">
        <f t="shared" si="2"/>
        <v>Medidas de refuerzo, PyP</v>
      </c>
      <c r="M22" s="65">
        <v>47</v>
      </c>
      <c r="N22" s="73" t="str">
        <f t="shared" si="3"/>
        <v>Sin riesgo</v>
      </c>
      <c r="O22" s="74" t="str">
        <f t="shared" si="23"/>
        <v>Medidas de refuerzo, prevención</v>
      </c>
      <c r="P22" s="65" t="s">
        <v>12</v>
      </c>
      <c r="Q22" s="22" t="s">
        <v>26</v>
      </c>
      <c r="R22" s="80" t="str">
        <f t="shared" si="5"/>
        <v>Seguimiento medico control de EPS, vigilancia medicación, forrmaciones autocuidado</v>
      </c>
      <c r="S22" s="68">
        <f t="shared" si="6"/>
        <v>50.444444444444443</v>
      </c>
      <c r="T22" s="83" t="str">
        <f t="shared" si="7"/>
        <v>Riesgo Alto</v>
      </c>
      <c r="U22" s="65">
        <v>48</v>
      </c>
      <c r="V22" s="73" t="str">
        <f t="shared" si="8"/>
        <v>Riesgo medio</v>
      </c>
      <c r="W22" s="74" t="str">
        <f>IF(V22="Riesgo Bajo",Variables!$C$19,IF('Base de datos'!V22="Riesgo Medio",Variables!$D$19,IF('Base de datos'!V22="Riesgo Alto",Variables!$E$19,IF(V22="Riesgo muy Alto",Variables!$E$19))))</f>
        <v>• Formación de líderes: en habilidades sociales como dirección de personas y manejo de ambientes saludables, planeación, resolución de conflictos, trabajo en equipo, comunicación asertiva, manejo del estrés inteligencia emocional y retroalimentación del desempeño 
•  Promover la importancia al apoyo social entre compañeros.</v>
      </c>
      <c r="X22" s="65">
        <v>50</v>
      </c>
      <c r="Y22" s="73" t="str">
        <f t="shared" si="9"/>
        <v>Riesgo medio</v>
      </c>
      <c r="Z22" s="80" t="str">
        <f>IF(Y22="Riesgo Bajo",Variables!$C$22,IF(Y22="Riesgo Medio",Variables!$D$22,IF(Y22="Riesgo Alto",Variables!$E$22,IF(Y22="Riesgo muy Alto",Variables!$E$22))))</f>
        <v>• Establecer contacto e interacción con otras personas en el trabajo.
• Verificar la calidad de interacciones, apoyo, resolución de problemas, cohesión y trabajo en equipo entre compañeros en el trabajo.</v>
      </c>
      <c r="AA22" s="65">
        <v>53</v>
      </c>
      <c r="AB22" s="73" t="str">
        <f t="shared" si="10"/>
        <v>Riesgo Alto</v>
      </c>
      <c r="AC22" s="80" t="str">
        <f>IF(AB22="Riesgo Bajo",Variables!$C$25,IF(AB22="Riesgo Medio",Variables!$D$25,IF(AB22="Riesgo Alto",Variables!$E$25,IF(AB22="Riesgo muy Alto",Variables!$E$25))))</f>
        <v xml:space="preserve">• Crear espacios de reflexión de compartir dudas y poner en común experiencias.  
• Potencializar habilidades sociales, comunicativas, de solución de conflictos e inteligencia emocional.
</v>
      </c>
      <c r="AD22" s="65">
        <v>51</v>
      </c>
      <c r="AE22" s="73" t="str">
        <f t="shared" si="11"/>
        <v>Riesgo Alto</v>
      </c>
      <c r="AF22" s="80" t="str">
        <f>IF(AE22="Riesgo Bajo",Variables!$C$28,IF(AE22="Riesgo Medio",Variables!$D$28,IF(AE22="Riesgo Alto",Variables!$E$28,IF(AE22="Riesgo muy Alto",Variables!$E$28))))</f>
        <v>• Desarrollar programas de acogida e integración a los nuevos trabajadores con la explicación de las normas formales y de los valores culturales de la organización.
• Capacitar a líderes y acompañar desde el área de gestión humana en los procesos de seguimiento hacia el personal colaborador
• Diseñar plan de formación, induccion, manual de funciones y seguimiento. 
• Establecer flujogramas de procesos y socializar
• Delimitar funciones y responsabilidades</v>
      </c>
      <c r="AG22" s="65">
        <v>50</v>
      </c>
      <c r="AH22" s="73" t="str">
        <f t="shared" si="12"/>
        <v>Riesgo medio</v>
      </c>
      <c r="AI22" s="80" t="str">
        <f>IF(AH22="Riesgo Bajo",Variables!$C$31,IF(AH22="Riesgo Medio",Variables!$D$31,IF(AH22="Riesgo Alto",Variables!$E$31,IF(AH22="Riesgo muy Alto",Variables!$E$31))))</f>
        <v>• Reforzar de plan de entrenamiento 
• Diseñar el programa de capacitación  por cargos,
• Diseñar capacitaciones de forma que sean estímulo y oportunidad para el trabajador.
• Generar alianzas que permitan la formación y calificacion de los empleados en su rol</v>
      </c>
      <c r="AJ22" s="65">
        <v>48</v>
      </c>
      <c r="AK22" s="73" t="str">
        <f t="shared" si="13"/>
        <v>Riesgo medio</v>
      </c>
      <c r="AL22" s="80" t="str">
        <f>IF(AK22="Riesgo Bajo",Variables!$C$34,IF(AK22="Riesgo Medio",Variables!$D$34,IF(AK22="Riesgo Alto",Variables!$E$34,IF(AK22="Riesgo muy Alto",Variables!$E$34))))</f>
        <v>• Se recomienda revisar los perfiles con el fin de ajustarlos y divulgarlos de forma clara y objetiva para que las personas entiendan y asuman adecuadamente sus funciones, principalmente la coordinación a través de la toma de decisiones y las líneas de autoridad.
• Implementar espacios administrativos donde el personal pueda dedicar tiempo laboral a la ejecución de funciones  propias del cargo.</v>
      </c>
      <c r="AM22" s="65">
        <v>61</v>
      </c>
      <c r="AN22" s="73" t="str">
        <f t="shared" si="14"/>
        <v>Riesgo muy Alto</v>
      </c>
      <c r="AO22" s="80" t="str">
        <f>IF(AN22="Riesgo Bajo",Variables!$C$37,IF(AN22="Riesgo Medio",Variables!$D$37,IF(AN22="Riesgo Alto",Variables!$E$37,IF(AN22="Riesgo muy Alto",Variables!$E$37))))</f>
        <v>• Formación de líderes: en competencias de  planeación, manejo del tiempo,  resolución de conflictos y comunicación asertiva. 
• Trabajo en manejo del estrés,    inteligencia emocional y estilos de afrontamiento.  
•Valoración roles y responsabilidades
•cronogramas de trabajo y entrega,</v>
      </c>
      <c r="AP22" s="65">
        <v>54</v>
      </c>
      <c r="AQ22" s="73" t="str">
        <f t="shared" si="15"/>
        <v>Riesgo Alto</v>
      </c>
      <c r="AR22" s="80" t="str">
        <f>IF(AQ22="Riesgo Bajo",Variables!$C$40,IF(AQ22="Riesgo Medio",Variables!$D$40,IF(AQ22="Riesgo Alto",Variables!$E$40,IF(AQ22="Riesgo muy Alto",Variables!$E$40))))</f>
        <v xml:space="preserve">• Validar tiempos requeridos para  realización de tareas. Esto con el fin de identificar sobrecarga laboral. 
• Formar en administración del tiempo. 
• Establecer pausas que permitan una recuperación adecuada después de tareas muy exigentes.
• Intervenir con el apoyo de Seguridad y Salud en el Trabajo, validando con el análisis de puestos de trabajo en cargos específicos.  </v>
      </c>
      <c r="AS22" s="65">
        <v>39</v>
      </c>
      <c r="AT22" s="73" t="str">
        <f t="shared" si="16"/>
        <v>Riesgo medio</v>
      </c>
      <c r="AU22" s="80" t="str">
        <f>IF(AT22="Riesgo Bajo",Variables!$C$43,IF(AT22="Riesgo Medio",Variables!$D$43,IF(AT22="Riesgo Alto",Variables!$E$43,IF(AT22="Riesgo muy Alto",Variables!$E$43))))</f>
        <v>• Planificar y coordinar los trabajos teniendo en cuenta la posible llegada de trabajo extra o imprevisto.
• Establecer pausas que permitan una recuperación adecuada después de tareas muy exigentes.
•  Promocion de descansos mentales a traves de actividades de relajación</v>
      </c>
      <c r="AV22" s="65">
        <f t="shared" si="0"/>
        <v>21.25</v>
      </c>
      <c r="AW22" s="73" t="str">
        <f t="shared" si="17"/>
        <v>Riesgo Bajo</v>
      </c>
      <c r="AX22" s="65">
        <v>18</v>
      </c>
      <c r="AY22" s="73" t="str">
        <f t="shared" si="18"/>
        <v>Riesgo Bajo</v>
      </c>
      <c r="AZ22" s="80" t="str">
        <f>IF(AY22="Riesgo Bajo",Variables!$C$47,IF(AY22="Riesgo Medio",Variables!$D$47,IF(AY22="Riesgo Alto",Variables!$E$47,IF(AY22="Riesgo muy Alto",Variables!$E$47))))</f>
        <v>• Divulgar alianzas estrategicas para  actividades de esparcimiento y recreacion
• Promover espacios de crecimiento personal, academico, espiritual o deportivo de forma periodica</v>
      </c>
      <c r="BA22" s="65">
        <v>24</v>
      </c>
      <c r="BB22" s="73" t="str">
        <f t="shared" si="19"/>
        <v>Riesgo Bajo</v>
      </c>
      <c r="BC22" s="80" t="str">
        <f>IF(BB22="Riesgo Bajo",Variables!$C$50,IF(BB22="Riesgo Medio",Variables!$D$50,IF(BB22="Riesgo Alto",Variables!$E$50,IF(BB22="Riesgo muy Alto",Variables!$E$50))))</f>
        <v xml:space="preserve">• Capacitar en manejo de las finanzas personales y familiares.
•  Promover ahorros </v>
      </c>
      <c r="BD22" s="65">
        <v>27</v>
      </c>
      <c r="BE22" s="73" t="str">
        <f t="shared" si="20"/>
        <v>Riesgo Bajo</v>
      </c>
      <c r="BF22" s="80" t="str">
        <f>IF(BE22="Riesgo Bajo",Variables!$C$53,IF(BE22="Riesgo Medio",Variables!$D$53,IF(BE22="Riesgo Alto",Variables!$E$53,IF(BE22="Riesgo muy Alto",Variables!$E$53))))</f>
        <v>• Sin amenaza, conservación, remodelaciones de acuerdo a condiciones economicas</v>
      </c>
      <c r="BG22" s="65">
        <v>16</v>
      </c>
      <c r="BH22" s="73" t="str">
        <f t="shared" si="21"/>
        <v>Riesgo Bajo</v>
      </c>
      <c r="BI22" s="80" t="str">
        <f>IF(BH22="Riesgo Bajo",Variables!$C$56,IF(BH22="Riesgo Medio",Variables!$D$56,IF(BH22="Riesgo Alto",Variables!$E$56,IF(BH22="Riesgo muy Alto",Variables!$E$56))))</f>
        <v xml:space="preserve">• Formaciones en manejo del estrés, inteligencia emocional, manejo de situaciones conflictivas, esparcimiento y tiempo libre
</v>
      </c>
      <c r="BJ22" s="65">
        <v>79</v>
      </c>
      <c r="BK22" s="73" t="str">
        <f t="shared" si="22"/>
        <v>Riesgo muy Alto</v>
      </c>
      <c r="BL22" s="80" t="b">
        <f>IF(BJ22&lt;=30,Variables!$C$59,IF(BJ22&lt;=50,Variables!$D$59,IF(BJ22&lt;=60,Variables!$E$59,IF(BJ22&gt;=100,Variables!E79))))</f>
        <v>0</v>
      </c>
    </row>
    <row r="23" spans="1:64" s="65" customFormat="1" ht="106.5" customHeight="1" x14ac:dyDescent="0.25">
      <c r="A23" s="65">
        <v>22</v>
      </c>
      <c r="B23" s="66" t="s">
        <v>133</v>
      </c>
      <c r="C23" s="65" t="s">
        <v>140</v>
      </c>
      <c r="D23" s="65">
        <v>25</v>
      </c>
      <c r="E23" s="65" t="s">
        <v>30</v>
      </c>
      <c r="F23" s="66" t="s">
        <v>37</v>
      </c>
      <c r="G23" s="66" t="s">
        <v>146</v>
      </c>
      <c r="H23" s="65" t="s">
        <v>45</v>
      </c>
      <c r="I23" s="67" t="s">
        <v>25</v>
      </c>
      <c r="J23" s="78" t="str">
        <f t="shared" si="24"/>
        <v>Medidas de refuerzo, sin riesgo</v>
      </c>
      <c r="K23" s="67" t="s">
        <v>26</v>
      </c>
      <c r="L23" s="78" t="str">
        <f t="shared" si="2"/>
        <v>Formacion promoción, concientización y compromiso, apoyo Psicologico, seguimiento medico control de EPS</v>
      </c>
      <c r="M23" s="65">
        <v>51</v>
      </c>
      <c r="N23" s="73" t="str">
        <f t="shared" si="3"/>
        <v>Riesgo Medio</v>
      </c>
      <c r="O23" s="74" t="str">
        <f t="shared" si="23"/>
        <v>Revisión Pausas activas, actividades esparcimiento, recreacion y deporte</v>
      </c>
      <c r="P23" s="65" t="s">
        <v>164</v>
      </c>
      <c r="Q23" s="22" t="s">
        <v>25</v>
      </c>
      <c r="R23" s="80" t="str">
        <f t="shared" si="5"/>
        <v>ActIvidades de promoción y prevención,seguimiento examenes periodicos</v>
      </c>
      <c r="S23" s="68">
        <f t="shared" si="6"/>
        <v>22</v>
      </c>
      <c r="T23" s="83" t="str">
        <f t="shared" si="7"/>
        <v>Riesgo Bajo</v>
      </c>
      <c r="U23" s="65">
        <v>21</v>
      </c>
      <c r="V23" s="73" t="str">
        <f t="shared" si="8"/>
        <v>Riesgo Bajo</v>
      </c>
      <c r="W23" s="74" t="str">
        <f>IF(V23="Riesgo Bajo",Variables!$C$19,IF('Base de datos'!V23="Riesgo Medio",Variables!$D$19,IF('Base de datos'!V23="Riesgo Alto",Variables!$E$19,IF(V23="Riesgo muy Alto",Variables!$E$19))))</f>
        <v xml:space="preserve">• Refuezo habilidades blandas 
• Seguimiento Lideres
•Refuerzo continuo
</v>
      </c>
      <c r="X23" s="65">
        <v>20</v>
      </c>
      <c r="Y23" s="73" t="str">
        <f t="shared" si="9"/>
        <v>Riesgo Bajo</v>
      </c>
      <c r="Z23" s="80" t="str">
        <f>IF(Y23="Riesgo Bajo",Variables!$C$22,IF(Y23="Riesgo Medio",Variables!$D$22,IF(Y23="Riesgo Alto",Variables!$E$22,IF(Y23="Riesgo muy Alto",Variables!$E$22))))</f>
        <v>• Refuezo interacciones grupales 
• Trabajos colaborativos
• Seguimiento y refuerzo habilidades individuales</v>
      </c>
      <c r="AA23" s="65">
        <v>29</v>
      </c>
      <c r="AB23" s="73" t="str">
        <f t="shared" si="10"/>
        <v>Riesgo Bajo</v>
      </c>
      <c r="AC23" s="80" t="str">
        <f>IF(AB23="Riesgo Bajo",Variables!$C$25,IF(AB23="Riesgo Medio",Variables!$D$25,IF(AB23="Riesgo Alto",Variables!$E$25,IF(AB23="Riesgo muy Alto",Variables!$E$25))))</f>
        <v>• Continuar retroalimentación constante
• Grupos focales y participativos
• Incentivos cumplimento de logros</v>
      </c>
      <c r="AD23" s="65">
        <v>15</v>
      </c>
      <c r="AE23" s="73" t="str">
        <f t="shared" si="11"/>
        <v>Riesgo Bajo</v>
      </c>
      <c r="AF23" s="80" t="str">
        <f>IF(AE23="Riesgo Bajo",Variables!$C$28,IF(AE23="Riesgo Medio",Variables!$D$28,IF(AE23="Riesgo Alto",Variables!$E$28,IF(AE23="Riesgo muy Alto",Variables!$E$28))))</f>
        <v>• Continuar con induccion al puesto, organizacional y seguimiento</v>
      </c>
      <c r="AG23" s="65">
        <v>18</v>
      </c>
      <c r="AH23" s="73" t="str">
        <f t="shared" si="12"/>
        <v>Riesgo Bajo</v>
      </c>
      <c r="AI23" s="80" t="str">
        <f>IF(AH23="Riesgo Bajo",Variables!$C$31,IF(AH23="Riesgo Medio",Variables!$D$31,IF(AH23="Riesgo Alto",Variables!$E$31,IF(AH23="Riesgo muy Alto",Variables!$E$31))))</f>
        <v>• Continuar con elplan de formación y desarrollo
• Reforzar formaciones 
• Seguimiento cronogramas de capacitación</v>
      </c>
      <c r="AJ23" s="65">
        <v>24</v>
      </c>
      <c r="AK23" s="73" t="str">
        <f t="shared" si="13"/>
        <v>Riesgo Bajo</v>
      </c>
      <c r="AL23" s="80" t="str">
        <f>IF(AK23="Riesgo Bajo",Variables!$C$34,IF(AK23="Riesgo Medio",Variables!$D$34,IF(AK23="Riesgo Alto",Variables!$E$34,IF(AK23="Riesgo muy Alto",Variables!$E$34))))</f>
        <v>• Continuar plan de desarrollo en puesto de trabajo</v>
      </c>
      <c r="AM23" s="65">
        <v>26</v>
      </c>
      <c r="AN23" s="73" t="str">
        <f t="shared" si="14"/>
        <v>Riesgo Bajo</v>
      </c>
      <c r="AO23" s="80" t="str">
        <f>IF(AN23="Riesgo Bajo",Variables!$C$37,IF(AN23="Riesgo Medio",Variables!$D$37,IF(AN23="Riesgo Alto",Variables!$E$37,IF(AN23="Riesgo muy Alto",Variables!$E$37))))</f>
        <v xml:space="preserve">• Supervision constante roles y responsabilidades
• Formación en Planeacion estrategica
• Refuerzo en Distribucion eficaz del tiempo </v>
      </c>
      <c r="AP23" s="65">
        <v>30</v>
      </c>
      <c r="AQ23" s="73" t="str">
        <f t="shared" si="15"/>
        <v>Riesgo Bajo</v>
      </c>
      <c r="AR23" s="80" t="str">
        <f>IF(AQ23="Riesgo Bajo",Variables!$C$40,IF(AQ23="Riesgo Medio",Variables!$D$40,IF(AQ23="Riesgo Alto",Variables!$E$40,IF(AQ23="Riesgo muy Alto",Variables!$E$40))))</f>
        <v xml:space="preserve">• Continuar acciones de preventivas sobre demandas de trabajo
• Ejecutar cronogramas con tiempos de entrega 
• Programación de horarios de acuerdo a normativiudad
• Seguimiento a horarios adicionales y su compensación
</v>
      </c>
      <c r="AS23" s="65">
        <v>15</v>
      </c>
      <c r="AT23" s="73" t="str">
        <f t="shared" si="16"/>
        <v>Riesgo Bajo</v>
      </c>
      <c r="AU23" s="80" t="str">
        <f>IF(AT23="Riesgo Bajo",Variables!$C$43,IF(AT23="Riesgo Medio",Variables!$D$43,IF(AT23="Riesgo Alto",Variables!$E$43,IF(AT23="Riesgo muy Alto",Variables!$E$43))))</f>
        <v xml:space="preserve">• Marcar prioridades en las tareas. 
• Establecer cronograas de entrega
•  Garantizar descansos y pausas activas
</v>
      </c>
      <c r="AV23" s="65">
        <f t="shared" si="0"/>
        <v>22</v>
      </c>
      <c r="AW23" s="73" t="str">
        <f t="shared" si="17"/>
        <v>Riesgo Bajo</v>
      </c>
      <c r="AX23" s="65">
        <v>28</v>
      </c>
      <c r="AY23" s="73" t="str">
        <f t="shared" si="18"/>
        <v>Riesgo Bajo</v>
      </c>
      <c r="AZ23" s="80" t="str">
        <f>IF(AY23="Riesgo Bajo",Variables!$C$47,IF(AY23="Riesgo Medio",Variables!$D$47,IF(AY23="Riesgo Alto",Variables!$E$47,IF(AY23="Riesgo muy Alto",Variables!$E$47))))</f>
        <v>• Divulgar alianzas estrategicas para  actividades de esparcimiento y recreacion
• Promover espacios de crecimiento personal, academico, espiritual o deportivo de forma periodica</v>
      </c>
      <c r="BA23" s="65">
        <v>29</v>
      </c>
      <c r="BB23" s="73" t="str">
        <f t="shared" si="19"/>
        <v>Riesgo Bajo</v>
      </c>
      <c r="BC23" s="80" t="str">
        <f>IF(BB23="Riesgo Bajo",Variables!$C$50,IF(BB23="Riesgo Medio",Variables!$D$50,IF(BB23="Riesgo Alto",Variables!$E$50,IF(BB23="Riesgo muy Alto",Variables!$E$50))))</f>
        <v xml:space="preserve">• Capacitar en manejo de las finanzas personales y familiares.
•  Promover ahorros </v>
      </c>
      <c r="BD23" s="65">
        <v>16</v>
      </c>
      <c r="BE23" s="73" t="str">
        <f t="shared" si="20"/>
        <v>Riesgo Bajo</v>
      </c>
      <c r="BF23" s="80" t="str">
        <f>IF(BE23="Riesgo Bajo",Variables!$C$53,IF(BE23="Riesgo Medio",Variables!$D$53,IF(BE23="Riesgo Alto",Variables!$E$53,IF(BE23="Riesgo muy Alto",Variables!$E$53))))</f>
        <v>• Sin amenaza, conservación, remodelaciones de acuerdo a condiciones economicas</v>
      </c>
      <c r="BG23" s="65">
        <v>15</v>
      </c>
      <c r="BH23" s="73" t="str">
        <f t="shared" si="21"/>
        <v>Riesgo Bajo</v>
      </c>
      <c r="BI23" s="80" t="str">
        <f>IF(BH23="Riesgo Bajo",Variables!$C$56,IF(BH23="Riesgo Medio",Variables!$D$56,IF(BH23="Riesgo Alto",Variables!$E$56,IF(BH23="Riesgo muy Alto",Variables!$E$56))))</f>
        <v xml:space="preserve">• Formaciones en manejo del estrés, inteligencia emocional, manejo de situaciones conflictivas, esparcimiento y tiempo libre
</v>
      </c>
      <c r="BJ23" s="65">
        <v>75</v>
      </c>
      <c r="BK23" s="73" t="str">
        <f t="shared" si="22"/>
        <v>Riesgo muy Alto</v>
      </c>
      <c r="BL23" s="80" t="b">
        <f>IF(BJ23&lt;=30,Variables!$C$59,IF(BJ23&lt;=50,Variables!$D$59,IF(BJ23&lt;=60,Variables!$E$59,IF(BJ23&gt;=100,Variables!E80))))</f>
        <v>0</v>
      </c>
    </row>
    <row r="24" spans="1:64" s="65" customFormat="1" ht="106.5" customHeight="1" x14ac:dyDescent="0.25">
      <c r="A24" s="65">
        <v>23</v>
      </c>
      <c r="B24" s="66" t="s">
        <v>199</v>
      </c>
      <c r="C24" s="65" t="s">
        <v>138</v>
      </c>
      <c r="D24" s="65">
        <v>42</v>
      </c>
      <c r="E24" s="65" t="s">
        <v>29</v>
      </c>
      <c r="F24" s="66" t="s">
        <v>37</v>
      </c>
      <c r="G24" s="66" t="s">
        <v>146</v>
      </c>
      <c r="H24" s="65" t="s">
        <v>42</v>
      </c>
      <c r="I24" s="67" t="s">
        <v>25</v>
      </c>
      <c r="J24" s="78" t="str">
        <f t="shared" ref="J24:J87" si="26">IF(I24="NO","Medidas de refuerzo, sin riesgo",IF(I24="SI","Capacitación sobre efectos del consumo de cigarrillo, efectos sobre la salud, seguimiento medico control de EPOC y sintomas asociados"))</f>
        <v>Medidas de refuerzo, sin riesgo</v>
      </c>
      <c r="K24" s="67" t="s">
        <v>25</v>
      </c>
      <c r="L24" s="78" t="str">
        <f t="shared" si="2"/>
        <v>Medidas de refuerzo, PyP</v>
      </c>
      <c r="M24" s="65">
        <v>47</v>
      </c>
      <c r="N24" s="73" t="str">
        <f t="shared" si="3"/>
        <v>Sin riesgo</v>
      </c>
      <c r="O24" s="74" t="str">
        <f t="shared" si="23"/>
        <v>Medidas de refuerzo, prevención</v>
      </c>
      <c r="P24" s="65" t="s">
        <v>164</v>
      </c>
      <c r="Q24" s="22" t="s">
        <v>25</v>
      </c>
      <c r="R24" s="80" t="str">
        <f t="shared" si="5"/>
        <v>ActIvidades de promoción y prevención,seguimiento examenes periodicos</v>
      </c>
      <c r="S24" s="68">
        <f t="shared" si="6"/>
        <v>26.333333333333332</v>
      </c>
      <c r="T24" s="83" t="str">
        <f t="shared" si="7"/>
        <v>Riesgo Bajo</v>
      </c>
      <c r="U24" s="65">
        <v>22</v>
      </c>
      <c r="V24" s="73" t="str">
        <f t="shared" si="8"/>
        <v>Riesgo Bajo</v>
      </c>
      <c r="W24" s="74" t="str">
        <f>IF(V24="Riesgo Bajo",Variables!$C$19,IF('Base de datos'!V24="Riesgo Medio",Variables!$D$19,IF('Base de datos'!V24="Riesgo Alto",Variables!$E$19,IF(V24="Riesgo muy Alto",Variables!$E$19))))</f>
        <v xml:space="preserve">• Refuezo habilidades blandas 
• Seguimiento Lideres
•Refuerzo continuo
</v>
      </c>
      <c r="X24" s="65">
        <v>22</v>
      </c>
      <c r="Y24" s="73" t="str">
        <f t="shared" si="9"/>
        <v>Riesgo Bajo</v>
      </c>
      <c r="Z24" s="80" t="str">
        <f>IF(Y24="Riesgo Bajo",Variables!$C$22,IF(Y24="Riesgo Medio",Variables!$D$22,IF(Y24="Riesgo Alto",Variables!$E$22,IF(Y24="Riesgo muy Alto",Variables!$E$22))))</f>
        <v>• Refuezo interacciones grupales 
• Trabajos colaborativos
• Seguimiento y refuerzo habilidades individuales</v>
      </c>
      <c r="AA24" s="65">
        <v>24</v>
      </c>
      <c r="AB24" s="73" t="str">
        <f t="shared" si="10"/>
        <v>Riesgo Bajo</v>
      </c>
      <c r="AC24" s="80" t="str">
        <f>IF(AB24="Riesgo Bajo",Variables!$C$25,IF(AB24="Riesgo Medio",Variables!$D$25,IF(AB24="Riesgo Alto",Variables!$E$25,IF(AB24="Riesgo muy Alto",Variables!$E$25))))</f>
        <v>• Continuar retroalimentación constante
• Grupos focales y participativos
• Incentivos cumplimento de logros</v>
      </c>
      <c r="AD24" s="65">
        <v>19</v>
      </c>
      <c r="AE24" s="73" t="str">
        <f t="shared" si="11"/>
        <v>Riesgo Bajo</v>
      </c>
      <c r="AF24" s="80" t="str">
        <f>IF(AE24="Riesgo Bajo",Variables!$C$28,IF(AE24="Riesgo Medio",Variables!$D$28,IF(AE24="Riesgo Alto",Variables!$E$28,IF(AE24="Riesgo muy Alto",Variables!$E$28))))</f>
        <v>• Continuar con induccion al puesto, organizacional y seguimiento</v>
      </c>
      <c r="AG24" s="65">
        <v>20</v>
      </c>
      <c r="AH24" s="73" t="str">
        <f t="shared" si="12"/>
        <v>Riesgo Bajo</v>
      </c>
      <c r="AI24" s="80" t="str">
        <f>IF(AH24="Riesgo Bajo",Variables!$C$31,IF(AH24="Riesgo Medio",Variables!$D$31,IF(AH24="Riesgo Alto",Variables!$E$31,IF(AH24="Riesgo muy Alto",Variables!$E$31))))</f>
        <v>• Continuar con elplan de formación y desarrollo
• Reforzar formaciones 
• Seguimiento cronogramas de capacitación</v>
      </c>
      <c r="AJ24" s="65">
        <v>9</v>
      </c>
      <c r="AK24" s="73" t="str">
        <f t="shared" si="13"/>
        <v>Riesgo Bajo</v>
      </c>
      <c r="AL24" s="80" t="str">
        <f>IF(AK24="Riesgo Bajo",Variables!$C$34,IF(AK24="Riesgo Medio",Variables!$D$34,IF(AK24="Riesgo Alto",Variables!$E$34,IF(AK24="Riesgo muy Alto",Variables!$E$34))))</f>
        <v>• Continuar plan de desarrollo en puesto de trabajo</v>
      </c>
      <c r="AM24" s="65">
        <v>50</v>
      </c>
      <c r="AN24" s="73" t="str">
        <f t="shared" si="14"/>
        <v>Riesgo medio</v>
      </c>
      <c r="AO24" s="80" t="str">
        <f>IF(AN24="Riesgo Bajo",Variables!$C$37,IF(AN24="Riesgo Medio",Variables!$D$37,IF(AN24="Riesgo Alto",Variables!$E$37,IF(AN24="Riesgo muy Alto",Variables!$E$37))))</f>
        <v xml:space="preserve">• Flexibilizar progresivamente la supervisión, promoviendo la delegación en los trabajadores y la responsabilidad individual.
</v>
      </c>
      <c r="AP24" s="65">
        <v>50</v>
      </c>
      <c r="AQ24" s="73" t="str">
        <f t="shared" si="15"/>
        <v>Riesgo medio</v>
      </c>
      <c r="AR24" s="80" t="str">
        <f>IF(AQ24="Riesgo Bajo",Variables!$C$40,IF(AQ24="Riesgo Medio",Variables!$D$40,IF(AQ24="Riesgo Alto",Variables!$E$40,IF(AQ24="Riesgo muy Alto",Variables!$E$40))))</f>
        <v>• Revisar la carga laboral que tienen los colaboradores de acuerdo con el volumen de tareas asignadas. 
• Validar horas pico de producción y velocidad del trabajo.
• Implementar trabajo colaborativo y delegación de tareas</v>
      </c>
      <c r="AS24" s="65">
        <v>21</v>
      </c>
      <c r="AT24" s="73" t="str">
        <f t="shared" si="16"/>
        <v>Riesgo Bajo</v>
      </c>
      <c r="AU24" s="80" t="str">
        <f>IF(AT24="Riesgo Bajo",Variables!$C$43,IF(AT24="Riesgo Medio",Variables!$D$43,IF(AT24="Riesgo Alto",Variables!$E$43,IF(AT24="Riesgo muy Alto",Variables!$E$43))))</f>
        <v xml:space="preserve">• Marcar prioridades en las tareas. 
• Establecer cronograas de entrega
•  Garantizar descansos y pausas activas
</v>
      </c>
      <c r="AV24" s="65">
        <f t="shared" si="0"/>
        <v>50.5</v>
      </c>
      <c r="AW24" s="73" t="str">
        <f t="shared" si="17"/>
        <v>Riesgo Alto</v>
      </c>
      <c r="AX24" s="65">
        <v>51</v>
      </c>
      <c r="AY24" s="73" t="str">
        <f t="shared" si="18"/>
        <v>Riesgo Alto</v>
      </c>
      <c r="AZ24" s="80" t="str">
        <f>IF(AY24="Riesgo Bajo",Variables!$C$47,IF(AY24="Riesgo Medio",Variables!$D$47,IF(AY24="Riesgo Alto",Variables!$E$47,IF(AY24="Riesgo muy Alto",Variables!$E$47))))</f>
        <v xml:space="preserve">• Desde las áreas de bienestar laboral y sst informar al personal sobre la programación de actividades mensuales lúdicas, recreativas o deportivas al interior de la empresa. Además de los beneficios que pueden recibir de la caja de compensación y/o de otras entidades.
• Favorecer y divulgar alizanas estrategicas para actividades de esparcimiento, deporte y recreación
• Establecer plan de vacaciones y descansos fijos con el fin de programaciones y planeaciones oportunas 
• Fomentar actividades de deporte y esparcimiento al interior de la organizacion </v>
      </c>
      <c r="BA24" s="65">
        <v>24</v>
      </c>
      <c r="BB24" s="73" t="str">
        <f t="shared" si="19"/>
        <v>Riesgo Bajo</v>
      </c>
      <c r="BC24" s="80" t="str">
        <f>IF(BB24="Riesgo Bajo",Variables!$C$50,IF(BB24="Riesgo Medio",Variables!$D$50,IF(BB24="Riesgo Alto",Variables!$E$50,IF(BB24="Riesgo muy Alto",Variables!$E$50))))</f>
        <v xml:space="preserve">• Capacitar en manejo de las finanzas personales y familiares.
•  Promover ahorros </v>
      </c>
      <c r="BD24" s="65">
        <v>68</v>
      </c>
      <c r="BE24" s="73" t="str">
        <f t="shared" si="20"/>
        <v>Riesgo muy Alto</v>
      </c>
      <c r="BF24" s="80" t="str">
        <f>IF(BE24="Riesgo Bajo",Variables!$C$53,IF(BE24="Riesgo Medio",Variables!$D$53,IF(BE24="Riesgo Alto",Variables!$E$53,IF(BE24="Riesgo muy Alto",Variables!$E$53))))</f>
        <v>• Incentivar el ahorro de cesantias y ahorros programados para compra y  mejoras de vivienda
• Informar convocatorias para aplicar a subsidios de vivienda y remodelaciones ofertados por la caja de compensación y gubernamentales
• Fomento de ahorros con proposito y creditos de vivienda por convenio</v>
      </c>
      <c r="BG24" s="65">
        <v>59</v>
      </c>
      <c r="BH24" s="73" t="str">
        <f t="shared" si="21"/>
        <v>Riesgo Alto</v>
      </c>
      <c r="BI24" s="80" t="str">
        <f>IF(BH24="Riesgo Bajo",Variables!$C$56,IF(BH24="Riesgo Medio",Variables!$D$56,IF(BH24="Riesgo Alto",Variables!$E$56,IF(BH24="Riesgo muy Alto",Variables!$E$56))))</f>
        <v>• Establecer un proceso interno de atención y acompañamiento psicológico (o apoyo interpersonal) para tratar casos de tensión familiar que influya en el desempeño laboral.</v>
      </c>
      <c r="BJ24" s="65">
        <v>60</v>
      </c>
      <c r="BK24" s="73" t="str">
        <f t="shared" si="22"/>
        <v>Riesgo Alto</v>
      </c>
      <c r="BL24" s="80" t="str">
        <f>IF(BJ24&lt;=30,Variables!$C$59,IF(BJ24&lt;=50,Variables!$D$59,IF(BJ24&lt;=60,Variables!$E$59,IF(BJ24&gt;=100,Variables!E81))))</f>
        <v xml:space="preserve">• Para las personas que puntuaron  alto y muy alto, calificados como casos prioritarios, se debe hacer una intervención por parte del psicólogo de seguridad y salud en el trabajo para identificar las causas de estrés y hacer recomendaciones  sobre el  manejo.
• Desarrollo y fortalecimiento de la resiliencia en el ambiente laboral.
• Entrenamiento en el manejo de la emociones, ansiedad  y el conflicto.
</v>
      </c>
    </row>
    <row r="25" spans="1:64" s="65" customFormat="1" ht="106.5" customHeight="1" x14ac:dyDescent="0.25">
      <c r="B25" s="66"/>
      <c r="E25" s="66"/>
      <c r="F25" s="66"/>
      <c r="G25" s="66"/>
      <c r="I25" s="67"/>
      <c r="J25" s="78" t="b">
        <f t="shared" si="26"/>
        <v>0</v>
      </c>
      <c r="K25" s="67"/>
      <c r="L25" s="78" t="b">
        <f t="shared" si="2"/>
        <v>0</v>
      </c>
      <c r="N25" s="73" t="str">
        <f t="shared" si="3"/>
        <v>Sin riesgo</v>
      </c>
      <c r="O25" s="74" t="str">
        <f t="shared" si="23"/>
        <v>Medidas de refuerzo, prevención</v>
      </c>
      <c r="Q25" s="22" t="s">
        <v>25</v>
      </c>
      <c r="R25" s="80" t="str">
        <f t="shared" si="5"/>
        <v>ActIvidades de promoción y prevención,seguimiento examenes periodicos</v>
      </c>
      <c r="S25" s="68" t="e">
        <f t="shared" si="6"/>
        <v>#DIV/0!</v>
      </c>
      <c r="T25" s="83" t="e">
        <f t="shared" si="7"/>
        <v>#DIV/0!</v>
      </c>
      <c r="V25" s="73" t="str">
        <f t="shared" si="8"/>
        <v>Riesgo Bajo</v>
      </c>
      <c r="W25" s="74" t="str">
        <f>IF(V25="Riesgo Bajo",Variables!$C$19,IF('Base de datos'!V25="Riesgo Medio",Variables!$D$19,IF('Base de datos'!V25="Riesgo Alto",Variables!$E$19,IF(V25="Riesgo muy Alto",Variables!$E$19))))</f>
        <v xml:space="preserve">• Refuezo habilidades blandas 
• Seguimiento Lideres
•Refuerzo continuo
</v>
      </c>
      <c r="Y25" s="73" t="str">
        <f t="shared" si="9"/>
        <v>Riesgo Bajo</v>
      </c>
      <c r="Z25" s="80" t="str">
        <f>IF(Y25="Riesgo Bajo",Variables!$C$22,IF(Y25="Riesgo Medio",Variables!$D$22,IF(Y25="Riesgo Alto",Variables!$E$22,IF(Y25="Riesgo muy Alto",Variables!$E$22))))</f>
        <v>• Refuezo interacciones grupales 
• Trabajos colaborativos
• Seguimiento y refuerzo habilidades individuales</v>
      </c>
      <c r="AB25" s="73" t="str">
        <f t="shared" si="10"/>
        <v>Riesgo Bajo</v>
      </c>
      <c r="AC25" s="80" t="str">
        <f>IF(AB25="Riesgo Bajo",Variables!$C$25,IF(AB25="Riesgo Medio",Variables!$D$25,IF(AB25="Riesgo Alto",Variables!$E$25,IF(AB25="Riesgo muy Alto",Variables!$E$25))))</f>
        <v>• Continuar retroalimentación constante
• Grupos focales y participativos
• Incentivos cumplimento de logros</v>
      </c>
      <c r="AE25" s="73" t="str">
        <f t="shared" si="11"/>
        <v>Riesgo Bajo</v>
      </c>
      <c r="AF25" s="80" t="str">
        <f>IF(AE25="Riesgo Bajo",Variables!$C$28,IF(AE25="Riesgo Medio",Variables!$D$28,IF(AE25="Riesgo Alto",Variables!$E$28,IF(AE25="Riesgo muy Alto",Variables!$E$28))))</f>
        <v>• Continuar con induccion al puesto, organizacional y seguimiento</v>
      </c>
      <c r="AH25" s="73" t="str">
        <f t="shared" si="12"/>
        <v>Riesgo Bajo</v>
      </c>
      <c r="AI25" s="80" t="str">
        <f>IF(AH25="Riesgo Bajo",Variables!$C$31,IF(AH25="Riesgo Medio",Variables!$D$31,IF(AH25="Riesgo Alto",Variables!$E$31,IF(AH25="Riesgo muy Alto",Variables!$E$31))))</f>
        <v>• Continuar con elplan de formación y desarrollo
• Reforzar formaciones 
• Seguimiento cronogramas de capacitación</v>
      </c>
      <c r="AK25" s="73" t="str">
        <f t="shared" si="13"/>
        <v>Riesgo Bajo</v>
      </c>
      <c r="AL25" s="80" t="str">
        <f>IF(AK25="Riesgo Bajo",Variables!$C$34,IF(AK25="Riesgo Medio",Variables!$D$34,IF(AK25="Riesgo Alto",Variables!$E$34,IF(AK25="Riesgo muy Alto",Variables!$E$34))))</f>
        <v>• Continuar plan de desarrollo en puesto de trabajo</v>
      </c>
      <c r="AN25" s="73" t="str">
        <f t="shared" si="14"/>
        <v>Riesgo Bajo</v>
      </c>
      <c r="AO25" s="80" t="str">
        <f>IF(AN25="Riesgo Bajo",Variables!$C$37,IF(AN25="Riesgo Medio",Variables!$D$37,IF(AN25="Riesgo Alto",Variables!$E$37,IF(AN25="Riesgo muy Alto",Variables!$E$37))))</f>
        <v xml:space="preserve">• Supervision constante roles y responsabilidades
• Formación en Planeacion estrategica
• Refuerzo en Distribucion eficaz del tiempo </v>
      </c>
      <c r="AQ25" s="73" t="str">
        <f t="shared" si="15"/>
        <v>Riesgo Bajo</v>
      </c>
      <c r="AR25" s="80" t="str">
        <f>IF(AQ25="Riesgo Bajo",Variables!$C$40,IF(AQ25="Riesgo Medio",Variables!$D$40,IF(AQ25="Riesgo Alto",Variables!$E$40,IF(AQ25="Riesgo muy Alto",Variables!$E$40))))</f>
        <v xml:space="preserve">• Continuar acciones de preventivas sobre demandas de trabajo
• Ejecutar cronogramas con tiempos de entrega 
• Programación de horarios de acuerdo a normativiudad
• Seguimiento a horarios adicionales y su compensación
</v>
      </c>
      <c r="AT25" s="73" t="str">
        <f t="shared" si="16"/>
        <v>Riesgo Bajo</v>
      </c>
      <c r="AU25" s="80" t="str">
        <f>IF(AT25="Riesgo Bajo",Variables!$C$43,IF(AT25="Riesgo Medio",Variables!$D$43,IF(AT25="Riesgo Alto",Variables!$E$43,IF(AT25="Riesgo muy Alto",Variables!$E$43))))</f>
        <v xml:space="preserve">• Marcar prioridades en las tareas. 
• Establecer cronograas de entrega
•  Garantizar descansos y pausas activas
</v>
      </c>
      <c r="AV25" s="65" t="e">
        <f t="shared" si="0"/>
        <v>#DIV/0!</v>
      </c>
      <c r="AW25" s="73" t="e">
        <f t="shared" si="17"/>
        <v>#DIV/0!</v>
      </c>
      <c r="AY25" s="73" t="str">
        <f t="shared" si="18"/>
        <v>Riesgo Bajo</v>
      </c>
      <c r="AZ25" s="80" t="str">
        <f>IF(AY25="Riesgo Bajo",Variables!$C$47,IF(AY25="Riesgo Medio",Variables!$D$47,IF(AY25="Riesgo Alto",Variables!$E$47,IF(AY25="Riesgo muy Alto",Variables!$E$47))))</f>
        <v>• Divulgar alianzas estrategicas para  actividades de esparcimiento y recreacion
• Promover espacios de crecimiento personal, academico, espiritual o deportivo de forma periodica</v>
      </c>
      <c r="BB25" s="73" t="str">
        <f t="shared" si="19"/>
        <v>Riesgo Bajo</v>
      </c>
      <c r="BC25" s="80" t="str">
        <f>IF(BB25="Riesgo Bajo",Variables!$C$50,IF(BB25="Riesgo Medio",Variables!$D$50,IF(BB25="Riesgo Alto",Variables!$E$50,IF(BB25="Riesgo muy Alto",Variables!$E$50))))</f>
        <v xml:space="preserve">• Capacitar en manejo de las finanzas personales y familiares.
•  Promover ahorros </v>
      </c>
      <c r="BE25" s="73" t="str">
        <f t="shared" si="20"/>
        <v>Riesgo Bajo</v>
      </c>
      <c r="BF25" s="80" t="str">
        <f>IF(BE25="Riesgo Bajo",Variables!$C$53,IF(BE25="Riesgo Medio",Variables!$D$53,IF(BE25="Riesgo Alto",Variables!$E$53,IF(BE25="Riesgo muy Alto",Variables!$E$53))))</f>
        <v>• Sin amenaza, conservación, remodelaciones de acuerdo a condiciones economicas</v>
      </c>
      <c r="BH25" s="73" t="str">
        <f t="shared" si="21"/>
        <v>Riesgo Bajo</v>
      </c>
      <c r="BI25" s="80" t="str">
        <f>IF(BH25="Riesgo Bajo",Variables!$C$56,IF(BH25="Riesgo Medio",Variables!$D$56,IF(BH25="Riesgo Alto",Variables!$E$56,IF(BH25="Riesgo muy Alto",Variables!$E$56))))</f>
        <v xml:space="preserve">• Formaciones en manejo del estrés, inteligencia emocional, manejo de situaciones conflictivas, esparcimiento y tiempo libre
</v>
      </c>
      <c r="BK25" s="73" t="str">
        <f t="shared" si="22"/>
        <v>Riesgo Bajo</v>
      </c>
      <c r="BL25" s="80" t="str">
        <f>IF(BJ25&lt;=30,Variables!$C$59,IF(BJ25&lt;=50,Variables!$D$59,IF(BJ25&lt;=60,Variables!$E$59,IF(BJ25&gt;=100,Variables!E82))))</f>
        <v>• Promoción de la salud mental y prevención del trastorno mental en el  trabajo.
• Fomento de estilos de vida saludables.</v>
      </c>
    </row>
    <row r="26" spans="1:64" s="65" customFormat="1" ht="106.5" customHeight="1" x14ac:dyDescent="0.25">
      <c r="B26" s="66"/>
      <c r="E26" s="66"/>
      <c r="F26" s="66"/>
      <c r="G26" s="66"/>
      <c r="I26" s="67"/>
      <c r="J26" s="78" t="b">
        <f t="shared" si="26"/>
        <v>0</v>
      </c>
      <c r="K26" s="67"/>
      <c r="L26" s="78" t="b">
        <f t="shared" si="2"/>
        <v>0</v>
      </c>
      <c r="N26" s="73" t="str">
        <f t="shared" si="3"/>
        <v>Sin riesgo</v>
      </c>
      <c r="O26" s="74" t="str">
        <f t="shared" si="23"/>
        <v>Medidas de refuerzo, prevención</v>
      </c>
      <c r="Q26" s="22" t="s">
        <v>25</v>
      </c>
      <c r="R26" s="80" t="str">
        <f t="shared" si="5"/>
        <v>ActIvidades de promoción y prevención,seguimiento examenes periodicos</v>
      </c>
      <c r="S26" s="68" t="e">
        <f t="shared" si="6"/>
        <v>#DIV/0!</v>
      </c>
      <c r="T26" s="83" t="e">
        <f t="shared" si="7"/>
        <v>#DIV/0!</v>
      </c>
      <c r="V26" s="73" t="str">
        <f t="shared" si="8"/>
        <v>Riesgo Bajo</v>
      </c>
      <c r="W26" s="74" t="str">
        <f>IF(V26="Riesgo Bajo",Variables!$C$19,IF('Base de datos'!V26="Riesgo Medio",Variables!$D$19,IF('Base de datos'!V26="Riesgo Alto",Variables!$E$19,IF(V26="Riesgo muy Alto",Variables!$E$19))))</f>
        <v xml:space="preserve">• Refuezo habilidades blandas 
• Seguimiento Lideres
•Refuerzo continuo
</v>
      </c>
      <c r="Y26" s="73" t="str">
        <f t="shared" si="9"/>
        <v>Riesgo Bajo</v>
      </c>
      <c r="Z26" s="80" t="str">
        <f>IF(Y26="Riesgo Bajo",Variables!$C$22,IF(Y26="Riesgo Medio",Variables!$D$22,IF(Y26="Riesgo Alto",Variables!$E$22,IF(Y26="Riesgo muy Alto",Variables!$E$22))))</f>
        <v>• Refuezo interacciones grupales 
• Trabajos colaborativos
• Seguimiento y refuerzo habilidades individuales</v>
      </c>
      <c r="AB26" s="73" t="str">
        <f t="shared" si="10"/>
        <v>Riesgo Bajo</v>
      </c>
      <c r="AC26" s="80" t="str">
        <f>IF(AB26="Riesgo Bajo",Variables!$C$25,IF(AB26="Riesgo Medio",Variables!$D$25,IF(AB26="Riesgo Alto",Variables!$E$25,IF(AB26="Riesgo muy Alto",Variables!$E$25))))</f>
        <v>• Continuar retroalimentación constante
• Grupos focales y participativos
• Incentivos cumplimento de logros</v>
      </c>
      <c r="AE26" s="73" t="str">
        <f t="shared" si="11"/>
        <v>Riesgo Bajo</v>
      </c>
      <c r="AF26" s="80" t="str">
        <f>IF(AE26="Riesgo Bajo",Variables!$C$28,IF(AE26="Riesgo Medio",Variables!$D$28,IF(AE26="Riesgo Alto",Variables!$E$28,IF(AE26="Riesgo muy Alto",Variables!$E$28))))</f>
        <v>• Continuar con induccion al puesto, organizacional y seguimiento</v>
      </c>
      <c r="AH26" s="73" t="str">
        <f t="shared" si="12"/>
        <v>Riesgo Bajo</v>
      </c>
      <c r="AI26" s="80" t="str">
        <f>IF(AH26="Riesgo Bajo",Variables!$C$31,IF(AH26="Riesgo Medio",Variables!$D$31,IF(AH26="Riesgo Alto",Variables!$E$31,IF(AH26="Riesgo muy Alto",Variables!$E$31))))</f>
        <v>• Continuar con elplan de formación y desarrollo
• Reforzar formaciones 
• Seguimiento cronogramas de capacitación</v>
      </c>
      <c r="AK26" s="73" t="str">
        <f t="shared" si="13"/>
        <v>Riesgo Bajo</v>
      </c>
      <c r="AL26" s="80" t="str">
        <f>IF(AK26="Riesgo Bajo",Variables!$C$34,IF(AK26="Riesgo Medio",Variables!$D$34,IF(AK26="Riesgo Alto",Variables!$E$34,IF(AK26="Riesgo muy Alto",Variables!$E$34))))</f>
        <v>• Continuar plan de desarrollo en puesto de trabajo</v>
      </c>
      <c r="AN26" s="73" t="str">
        <f t="shared" si="14"/>
        <v>Riesgo Bajo</v>
      </c>
      <c r="AO26" s="80" t="str">
        <f>IF(AN26="Riesgo Bajo",Variables!$C$37,IF(AN26="Riesgo Medio",Variables!$D$37,IF(AN26="Riesgo Alto",Variables!$E$37,IF(AN26="Riesgo muy Alto",Variables!$E$37))))</f>
        <v xml:space="preserve">• Supervision constante roles y responsabilidades
• Formación en Planeacion estrategica
• Refuerzo en Distribucion eficaz del tiempo </v>
      </c>
      <c r="AQ26" s="73" t="str">
        <f t="shared" si="15"/>
        <v>Riesgo Bajo</v>
      </c>
      <c r="AR26" s="80" t="str">
        <f>IF(AQ26="Riesgo Bajo",Variables!$C$40,IF(AQ26="Riesgo Medio",Variables!$D$40,IF(AQ26="Riesgo Alto",Variables!$E$40,IF(AQ26="Riesgo muy Alto",Variables!$E$40))))</f>
        <v xml:space="preserve">• Continuar acciones de preventivas sobre demandas de trabajo
• Ejecutar cronogramas con tiempos de entrega 
• Programación de horarios de acuerdo a normativiudad
• Seguimiento a horarios adicionales y su compensación
</v>
      </c>
      <c r="AT26" s="73" t="str">
        <f t="shared" si="16"/>
        <v>Riesgo Bajo</v>
      </c>
      <c r="AU26" s="80" t="str">
        <f>IF(AT26="Riesgo Bajo",Variables!$C$43,IF(AT26="Riesgo Medio",Variables!$D$43,IF(AT26="Riesgo Alto",Variables!$E$43,IF(AT26="Riesgo muy Alto",Variables!$E$43))))</f>
        <v xml:space="preserve">• Marcar prioridades en las tareas. 
• Establecer cronograas de entrega
•  Garantizar descansos y pausas activas
</v>
      </c>
      <c r="AV26" s="65" t="e">
        <f t="shared" si="0"/>
        <v>#DIV/0!</v>
      </c>
      <c r="AW26" s="73" t="e">
        <f t="shared" si="17"/>
        <v>#DIV/0!</v>
      </c>
      <c r="AY26" s="73" t="str">
        <f t="shared" si="18"/>
        <v>Riesgo Bajo</v>
      </c>
      <c r="AZ26" s="80" t="str">
        <f>IF(AY26="Riesgo Bajo",Variables!$C$47,IF(AY26="Riesgo Medio",Variables!$D$47,IF(AY26="Riesgo Alto",Variables!$E$47,IF(AY26="Riesgo muy Alto",Variables!$E$47))))</f>
        <v>• Divulgar alianzas estrategicas para  actividades de esparcimiento y recreacion
• Promover espacios de crecimiento personal, academico, espiritual o deportivo de forma periodica</v>
      </c>
      <c r="BB26" s="73" t="str">
        <f t="shared" si="19"/>
        <v>Riesgo Bajo</v>
      </c>
      <c r="BC26" s="80" t="str">
        <f>IF(BB26="Riesgo Bajo",Variables!$C$50,IF(BB26="Riesgo Medio",Variables!$D$50,IF(BB26="Riesgo Alto",Variables!$E$50,IF(BB26="Riesgo muy Alto",Variables!$E$50))))</f>
        <v xml:space="preserve">• Capacitar en manejo de las finanzas personales y familiares.
•  Promover ahorros </v>
      </c>
      <c r="BE26" s="73" t="str">
        <f t="shared" si="20"/>
        <v>Riesgo Bajo</v>
      </c>
      <c r="BF26" s="80" t="str">
        <f>IF(BE26="Riesgo Bajo",Variables!$C$53,IF(BE26="Riesgo Medio",Variables!$D$53,IF(BE26="Riesgo Alto",Variables!$E$53,IF(BE26="Riesgo muy Alto",Variables!$E$53))))</f>
        <v>• Sin amenaza, conservación, remodelaciones de acuerdo a condiciones economicas</v>
      </c>
      <c r="BH26" s="73" t="str">
        <f t="shared" si="21"/>
        <v>Riesgo Bajo</v>
      </c>
      <c r="BI26" s="80" t="str">
        <f>IF(BH26="Riesgo Bajo",Variables!$C$56,IF(BH26="Riesgo Medio",Variables!$D$56,IF(BH26="Riesgo Alto",Variables!$E$56,IF(BH26="Riesgo muy Alto",Variables!$E$56))))</f>
        <v xml:space="preserve">• Formaciones en manejo del estrés, inteligencia emocional, manejo de situaciones conflictivas, esparcimiento y tiempo libre
</v>
      </c>
      <c r="BK26" s="73" t="str">
        <f t="shared" si="22"/>
        <v>Riesgo Bajo</v>
      </c>
      <c r="BL26" s="80" t="str">
        <f>IF(BJ26&lt;=30,Variables!$C$59,IF(BJ26&lt;=50,Variables!$D$59,IF(BJ26&lt;=60,Variables!$E$59,IF(BJ26&gt;=100,Variables!E83))))</f>
        <v>• Promoción de la salud mental y prevención del trastorno mental en el  trabajo.
• Fomento de estilos de vida saludables.</v>
      </c>
    </row>
    <row r="27" spans="1:64" s="65" customFormat="1" ht="106.5" customHeight="1" x14ac:dyDescent="0.25">
      <c r="B27" s="66"/>
      <c r="E27" s="66"/>
      <c r="F27" s="66"/>
      <c r="G27" s="66"/>
      <c r="I27" s="67"/>
      <c r="J27" s="78" t="b">
        <f t="shared" si="26"/>
        <v>0</v>
      </c>
      <c r="K27" s="67"/>
      <c r="L27" s="78" t="b">
        <f t="shared" si="2"/>
        <v>0</v>
      </c>
      <c r="N27" s="73" t="str">
        <f t="shared" si="3"/>
        <v>Sin riesgo</v>
      </c>
      <c r="O27" s="74" t="str">
        <f t="shared" si="23"/>
        <v>Medidas de refuerzo, prevención</v>
      </c>
      <c r="Q27" s="22" t="s">
        <v>25</v>
      </c>
      <c r="R27" s="80" t="str">
        <f t="shared" si="5"/>
        <v>ActIvidades de promoción y prevención,seguimiento examenes periodicos</v>
      </c>
      <c r="S27" s="68" t="e">
        <f t="shared" si="6"/>
        <v>#DIV/0!</v>
      </c>
      <c r="T27" s="83" t="e">
        <f t="shared" si="7"/>
        <v>#DIV/0!</v>
      </c>
      <c r="V27" s="73" t="str">
        <f t="shared" si="8"/>
        <v>Riesgo Bajo</v>
      </c>
      <c r="W27" s="74" t="str">
        <f>IF(V27="Riesgo Bajo",Variables!$C$19,IF('Base de datos'!V27="Riesgo Medio",Variables!$D$19,IF('Base de datos'!V27="Riesgo Alto",Variables!$E$19,IF(V27="Riesgo muy Alto",Variables!$E$19))))</f>
        <v xml:space="preserve">• Refuezo habilidades blandas 
• Seguimiento Lideres
•Refuerzo continuo
</v>
      </c>
      <c r="Y27" s="73" t="str">
        <f t="shared" si="9"/>
        <v>Riesgo Bajo</v>
      </c>
      <c r="Z27" s="80" t="str">
        <f>IF(Y27="Riesgo Bajo",Variables!$C$22,IF(Y27="Riesgo Medio",Variables!$D$22,IF(Y27="Riesgo Alto",Variables!$E$22,IF(Y27="Riesgo muy Alto",Variables!$E$22))))</f>
        <v>• Refuezo interacciones grupales 
• Trabajos colaborativos
• Seguimiento y refuerzo habilidades individuales</v>
      </c>
      <c r="AB27" s="73" t="str">
        <f t="shared" si="10"/>
        <v>Riesgo Bajo</v>
      </c>
      <c r="AC27" s="80" t="str">
        <f>IF(AB27="Riesgo Bajo",Variables!$C$25,IF(AB27="Riesgo Medio",Variables!$D$25,IF(AB27="Riesgo Alto",Variables!$E$25,IF(AB27="Riesgo muy Alto",Variables!$E$25))))</f>
        <v>• Continuar retroalimentación constante
• Grupos focales y participativos
• Incentivos cumplimento de logros</v>
      </c>
      <c r="AE27" s="73" t="str">
        <f t="shared" si="11"/>
        <v>Riesgo Bajo</v>
      </c>
      <c r="AF27" s="80" t="str">
        <f>IF(AE27="Riesgo Bajo",Variables!$C$28,IF(AE27="Riesgo Medio",Variables!$D$28,IF(AE27="Riesgo Alto",Variables!$E$28,IF(AE27="Riesgo muy Alto",Variables!$E$28))))</f>
        <v>• Continuar con induccion al puesto, organizacional y seguimiento</v>
      </c>
      <c r="AH27" s="73" t="str">
        <f t="shared" si="12"/>
        <v>Riesgo Bajo</v>
      </c>
      <c r="AI27" s="80" t="str">
        <f>IF(AH27="Riesgo Bajo",Variables!$C$31,IF(AH27="Riesgo Medio",Variables!$D$31,IF(AH27="Riesgo Alto",Variables!$E$31,IF(AH27="Riesgo muy Alto",Variables!$E$31))))</f>
        <v>• Continuar con elplan de formación y desarrollo
• Reforzar formaciones 
• Seguimiento cronogramas de capacitación</v>
      </c>
      <c r="AK27" s="73" t="str">
        <f t="shared" si="13"/>
        <v>Riesgo Bajo</v>
      </c>
      <c r="AL27" s="80" t="str">
        <f>IF(AK27="Riesgo Bajo",Variables!$C$34,IF(AK27="Riesgo Medio",Variables!$D$34,IF(AK27="Riesgo Alto",Variables!$E$34,IF(AK27="Riesgo muy Alto",Variables!$E$34))))</f>
        <v>• Continuar plan de desarrollo en puesto de trabajo</v>
      </c>
      <c r="AN27" s="73" t="str">
        <f t="shared" si="14"/>
        <v>Riesgo Bajo</v>
      </c>
      <c r="AO27" s="80" t="str">
        <f>IF(AN27="Riesgo Bajo",Variables!$C$37,IF(AN27="Riesgo Medio",Variables!$D$37,IF(AN27="Riesgo Alto",Variables!$E$37,IF(AN27="Riesgo muy Alto",Variables!$E$37))))</f>
        <v xml:space="preserve">• Supervision constante roles y responsabilidades
• Formación en Planeacion estrategica
• Refuerzo en Distribucion eficaz del tiempo </v>
      </c>
      <c r="AQ27" s="73" t="str">
        <f t="shared" si="15"/>
        <v>Riesgo Bajo</v>
      </c>
      <c r="AR27" s="80" t="str">
        <f>IF(AQ27="Riesgo Bajo",Variables!$C$40,IF(AQ27="Riesgo Medio",Variables!$D$40,IF(AQ27="Riesgo Alto",Variables!$E$40,IF(AQ27="Riesgo muy Alto",Variables!$E$40))))</f>
        <v xml:space="preserve">• Continuar acciones de preventivas sobre demandas de trabajo
• Ejecutar cronogramas con tiempos de entrega 
• Programación de horarios de acuerdo a normativiudad
• Seguimiento a horarios adicionales y su compensación
</v>
      </c>
      <c r="AT27" s="73" t="str">
        <f t="shared" si="16"/>
        <v>Riesgo Bajo</v>
      </c>
      <c r="AU27" s="80" t="str">
        <f>IF(AT27="Riesgo Bajo",Variables!$C$43,IF(AT27="Riesgo Medio",Variables!$D$43,IF(AT27="Riesgo Alto",Variables!$E$43,IF(AT27="Riesgo muy Alto",Variables!$E$43))))</f>
        <v xml:space="preserve">• Marcar prioridades en las tareas. 
• Establecer cronograas de entrega
•  Garantizar descansos y pausas activas
</v>
      </c>
      <c r="AV27" s="65" t="e">
        <f t="shared" si="0"/>
        <v>#DIV/0!</v>
      </c>
      <c r="AW27" s="73" t="e">
        <f t="shared" si="17"/>
        <v>#DIV/0!</v>
      </c>
      <c r="AY27" s="73" t="str">
        <f t="shared" si="18"/>
        <v>Riesgo Bajo</v>
      </c>
      <c r="AZ27" s="80" t="str">
        <f>IF(AY27="Riesgo Bajo",Variables!$C$47,IF(AY27="Riesgo Medio",Variables!$D$47,IF(AY27="Riesgo Alto",Variables!$E$47,IF(AY27="Riesgo muy Alto",Variables!$E$47))))</f>
        <v>• Divulgar alianzas estrategicas para  actividades de esparcimiento y recreacion
• Promover espacios de crecimiento personal, academico, espiritual o deportivo de forma periodica</v>
      </c>
      <c r="BB27" s="73" t="str">
        <f t="shared" si="19"/>
        <v>Riesgo Bajo</v>
      </c>
      <c r="BC27" s="80" t="str">
        <f>IF(BB27="Riesgo Bajo",Variables!$C$50,IF(BB27="Riesgo Medio",Variables!$D$50,IF(BB27="Riesgo Alto",Variables!$E$50,IF(BB27="Riesgo muy Alto",Variables!$E$50))))</f>
        <v xml:space="preserve">• Capacitar en manejo de las finanzas personales y familiares.
•  Promover ahorros </v>
      </c>
      <c r="BE27" s="73" t="str">
        <f t="shared" si="20"/>
        <v>Riesgo Bajo</v>
      </c>
      <c r="BF27" s="80" t="str">
        <f>IF(BE27="Riesgo Bajo",Variables!$C$53,IF(BE27="Riesgo Medio",Variables!$D$53,IF(BE27="Riesgo Alto",Variables!$E$53,IF(BE27="Riesgo muy Alto",Variables!$E$53))))</f>
        <v>• Sin amenaza, conservación, remodelaciones de acuerdo a condiciones economicas</v>
      </c>
      <c r="BH27" s="73" t="str">
        <f t="shared" si="21"/>
        <v>Riesgo Bajo</v>
      </c>
      <c r="BI27" s="80" t="str">
        <f>IF(BH27="Riesgo Bajo",Variables!$C$56,IF(BH27="Riesgo Medio",Variables!$D$56,IF(BH27="Riesgo Alto",Variables!$E$56,IF(BH27="Riesgo muy Alto",Variables!$E$56))))</f>
        <v xml:space="preserve">• Formaciones en manejo del estrés, inteligencia emocional, manejo de situaciones conflictivas, esparcimiento y tiempo libre
</v>
      </c>
      <c r="BK27" s="73" t="str">
        <f t="shared" si="22"/>
        <v>Riesgo Bajo</v>
      </c>
      <c r="BL27" s="80" t="str">
        <f>IF(BJ27&lt;=30,Variables!$C$59,IF(BJ27&lt;=50,Variables!$D$59,IF(BJ27&lt;=60,Variables!$E$59,IF(BJ27&gt;=100,Variables!E84))))</f>
        <v>• Promoción de la salud mental y prevención del trastorno mental en el  trabajo.
• Fomento de estilos de vida saludables.</v>
      </c>
    </row>
    <row r="28" spans="1:64" s="65" customFormat="1" ht="106.5" customHeight="1" x14ac:dyDescent="0.25">
      <c r="B28" s="66"/>
      <c r="E28" s="66"/>
      <c r="F28" s="66"/>
      <c r="G28" s="66"/>
      <c r="I28" s="67"/>
      <c r="J28" s="78" t="b">
        <f t="shared" si="26"/>
        <v>0</v>
      </c>
      <c r="K28" s="67"/>
      <c r="L28" s="78" t="b">
        <f t="shared" si="2"/>
        <v>0</v>
      </c>
      <c r="N28" s="73" t="str">
        <f t="shared" si="3"/>
        <v>Sin riesgo</v>
      </c>
      <c r="O28" s="74" t="str">
        <f t="shared" si="23"/>
        <v>Medidas de refuerzo, prevención</v>
      </c>
      <c r="Q28" s="22" t="s">
        <v>25</v>
      </c>
      <c r="R28" s="80" t="str">
        <f t="shared" si="5"/>
        <v>ActIvidades de promoción y prevención,seguimiento examenes periodicos</v>
      </c>
      <c r="S28" s="68" t="e">
        <f t="shared" si="6"/>
        <v>#DIV/0!</v>
      </c>
      <c r="T28" s="83" t="e">
        <f t="shared" si="7"/>
        <v>#DIV/0!</v>
      </c>
      <c r="V28" s="73" t="str">
        <f t="shared" si="8"/>
        <v>Riesgo Bajo</v>
      </c>
      <c r="W28" s="74" t="str">
        <f>IF(V28="Riesgo Bajo",Variables!$C$19,IF('Base de datos'!V28="Riesgo Medio",Variables!$D$19,IF('Base de datos'!V28="Riesgo Alto",Variables!$E$19,IF(V28="Riesgo muy Alto",Variables!$E$19))))</f>
        <v xml:space="preserve">• Refuezo habilidades blandas 
• Seguimiento Lideres
•Refuerzo continuo
</v>
      </c>
      <c r="Y28" s="73" t="str">
        <f t="shared" si="9"/>
        <v>Riesgo Bajo</v>
      </c>
      <c r="Z28" s="80" t="str">
        <f>IF(Y28="Riesgo Bajo",Variables!$C$22,IF(Y28="Riesgo Medio",Variables!$D$22,IF(Y28="Riesgo Alto",Variables!$E$22,IF(Y28="Riesgo muy Alto",Variables!$E$22))))</f>
        <v>• Refuezo interacciones grupales 
• Trabajos colaborativos
• Seguimiento y refuerzo habilidades individuales</v>
      </c>
      <c r="AB28" s="73" t="str">
        <f t="shared" si="10"/>
        <v>Riesgo Bajo</v>
      </c>
      <c r="AC28" s="80" t="str">
        <f>IF(AB28="Riesgo Bajo",Variables!$C$25,IF(AB28="Riesgo Medio",Variables!$D$25,IF(AB28="Riesgo Alto",Variables!$E$25,IF(AB28="Riesgo muy Alto",Variables!$E$25))))</f>
        <v>• Continuar retroalimentación constante
• Grupos focales y participativos
• Incentivos cumplimento de logros</v>
      </c>
      <c r="AE28" s="73" t="str">
        <f t="shared" si="11"/>
        <v>Riesgo Bajo</v>
      </c>
      <c r="AF28" s="80" t="str">
        <f>IF(AE28="Riesgo Bajo",Variables!$C$28,IF(AE28="Riesgo Medio",Variables!$D$28,IF(AE28="Riesgo Alto",Variables!$E$28,IF(AE28="Riesgo muy Alto",Variables!$E$28))))</f>
        <v>• Continuar con induccion al puesto, organizacional y seguimiento</v>
      </c>
      <c r="AH28" s="73" t="str">
        <f t="shared" si="12"/>
        <v>Riesgo Bajo</v>
      </c>
      <c r="AI28" s="80" t="str">
        <f>IF(AH28="Riesgo Bajo",Variables!$C$31,IF(AH28="Riesgo Medio",Variables!$D$31,IF(AH28="Riesgo Alto",Variables!$E$31,IF(AH28="Riesgo muy Alto",Variables!$E$31))))</f>
        <v>• Continuar con elplan de formación y desarrollo
• Reforzar formaciones 
• Seguimiento cronogramas de capacitación</v>
      </c>
      <c r="AK28" s="73" t="str">
        <f t="shared" si="13"/>
        <v>Riesgo Bajo</v>
      </c>
      <c r="AL28" s="80" t="str">
        <f>IF(AK28="Riesgo Bajo",Variables!$C$34,IF(AK28="Riesgo Medio",Variables!$D$34,IF(AK28="Riesgo Alto",Variables!$E$34,IF(AK28="Riesgo muy Alto",Variables!$E$34))))</f>
        <v>• Continuar plan de desarrollo en puesto de trabajo</v>
      </c>
      <c r="AN28" s="73" t="str">
        <f t="shared" si="14"/>
        <v>Riesgo Bajo</v>
      </c>
      <c r="AO28" s="80" t="str">
        <f>IF(AN28="Riesgo Bajo",Variables!$C$37,IF(AN28="Riesgo Medio",Variables!$D$37,IF(AN28="Riesgo Alto",Variables!$E$37,IF(AN28="Riesgo muy Alto",Variables!$E$37))))</f>
        <v xml:space="preserve">• Supervision constante roles y responsabilidades
• Formación en Planeacion estrategica
• Refuerzo en Distribucion eficaz del tiempo </v>
      </c>
      <c r="AQ28" s="73" t="str">
        <f t="shared" si="15"/>
        <v>Riesgo Bajo</v>
      </c>
      <c r="AR28" s="80" t="str">
        <f>IF(AQ28="Riesgo Bajo",Variables!$C$40,IF(AQ28="Riesgo Medio",Variables!$D$40,IF(AQ28="Riesgo Alto",Variables!$E$40,IF(AQ28="Riesgo muy Alto",Variables!$E$40))))</f>
        <v xml:space="preserve">• Continuar acciones de preventivas sobre demandas de trabajo
• Ejecutar cronogramas con tiempos de entrega 
• Programación de horarios de acuerdo a normativiudad
• Seguimiento a horarios adicionales y su compensación
</v>
      </c>
      <c r="AT28" s="73" t="str">
        <f t="shared" si="16"/>
        <v>Riesgo Bajo</v>
      </c>
      <c r="AU28" s="80" t="str">
        <f>IF(AT28="Riesgo Bajo",Variables!$C$43,IF(AT28="Riesgo Medio",Variables!$D$43,IF(AT28="Riesgo Alto",Variables!$E$43,IF(AT28="Riesgo muy Alto",Variables!$E$43))))</f>
        <v xml:space="preserve">• Marcar prioridades en las tareas. 
• Establecer cronograas de entrega
•  Garantizar descansos y pausas activas
</v>
      </c>
      <c r="AV28" s="65" t="e">
        <f t="shared" si="0"/>
        <v>#DIV/0!</v>
      </c>
      <c r="AW28" s="73" t="e">
        <f t="shared" si="17"/>
        <v>#DIV/0!</v>
      </c>
      <c r="AY28" s="73" t="str">
        <f t="shared" si="18"/>
        <v>Riesgo Bajo</v>
      </c>
      <c r="AZ28" s="80" t="str">
        <f>IF(AY28="Riesgo Bajo",Variables!$C$47,IF(AY28="Riesgo Medio",Variables!$D$47,IF(AY28="Riesgo Alto",Variables!$E$47,IF(AY28="Riesgo muy Alto",Variables!$E$47))))</f>
        <v>• Divulgar alianzas estrategicas para  actividades de esparcimiento y recreacion
• Promover espacios de crecimiento personal, academico, espiritual o deportivo de forma periodica</v>
      </c>
      <c r="BB28" s="73" t="str">
        <f t="shared" si="19"/>
        <v>Riesgo Bajo</v>
      </c>
      <c r="BC28" s="80" t="str">
        <f>IF(BB28="Riesgo Bajo",Variables!$C$50,IF(BB28="Riesgo Medio",Variables!$D$50,IF(BB28="Riesgo Alto",Variables!$E$50,IF(BB28="Riesgo muy Alto",Variables!$E$50))))</f>
        <v xml:space="preserve">• Capacitar en manejo de las finanzas personales y familiares.
•  Promover ahorros </v>
      </c>
      <c r="BE28" s="73" t="str">
        <f t="shared" si="20"/>
        <v>Riesgo Bajo</v>
      </c>
      <c r="BF28" s="80" t="str">
        <f>IF(BE28="Riesgo Bajo",Variables!$C$53,IF(BE28="Riesgo Medio",Variables!$D$53,IF(BE28="Riesgo Alto",Variables!$E$53,IF(BE28="Riesgo muy Alto",Variables!$E$53))))</f>
        <v>• Sin amenaza, conservación, remodelaciones de acuerdo a condiciones economicas</v>
      </c>
      <c r="BH28" s="73" t="str">
        <f t="shared" si="21"/>
        <v>Riesgo Bajo</v>
      </c>
      <c r="BI28" s="80" t="str">
        <f>IF(BH28="Riesgo Bajo",Variables!$C$56,IF(BH28="Riesgo Medio",Variables!$D$56,IF(BH28="Riesgo Alto",Variables!$E$56,IF(BH28="Riesgo muy Alto",Variables!$E$56))))</f>
        <v xml:space="preserve">• Formaciones en manejo del estrés, inteligencia emocional, manejo de situaciones conflictivas, esparcimiento y tiempo libre
</v>
      </c>
      <c r="BK28" s="73" t="str">
        <f t="shared" si="22"/>
        <v>Riesgo Bajo</v>
      </c>
      <c r="BL28" s="80" t="str">
        <f>IF(BJ28&lt;=30,Variables!$C$59,IF(BJ28&lt;=50,Variables!$D$59,IF(BJ28&lt;=60,Variables!$E$59,IF(BJ28&gt;=100,Variables!E85))))</f>
        <v>• Promoción de la salud mental y prevención del trastorno mental en el  trabajo.
• Fomento de estilos de vida saludables.</v>
      </c>
    </row>
    <row r="29" spans="1:64" s="65" customFormat="1" ht="106.5" customHeight="1" x14ac:dyDescent="0.25">
      <c r="B29" s="66"/>
      <c r="E29" s="66"/>
      <c r="F29" s="66"/>
      <c r="G29" s="66"/>
      <c r="I29" s="67"/>
      <c r="J29" s="78" t="b">
        <f t="shared" si="26"/>
        <v>0</v>
      </c>
      <c r="K29" s="67"/>
      <c r="L29" s="78" t="b">
        <f t="shared" si="2"/>
        <v>0</v>
      </c>
      <c r="N29" s="73" t="str">
        <f t="shared" si="3"/>
        <v>Sin riesgo</v>
      </c>
      <c r="O29" s="74" t="str">
        <f t="shared" si="23"/>
        <v>Medidas de refuerzo, prevención</v>
      </c>
      <c r="Q29" s="22" t="s">
        <v>25</v>
      </c>
      <c r="R29" s="80" t="str">
        <f t="shared" si="5"/>
        <v>ActIvidades de promoción y prevención,seguimiento examenes periodicos</v>
      </c>
      <c r="S29" s="68" t="e">
        <f t="shared" si="6"/>
        <v>#DIV/0!</v>
      </c>
      <c r="T29" s="83" t="e">
        <f t="shared" si="7"/>
        <v>#DIV/0!</v>
      </c>
      <c r="V29" s="73" t="str">
        <f t="shared" si="8"/>
        <v>Riesgo Bajo</v>
      </c>
      <c r="W29" s="74" t="str">
        <f>IF(V29="Riesgo Bajo",Variables!$C$19,IF('Base de datos'!V29="Riesgo Medio",Variables!$D$19,IF('Base de datos'!V29="Riesgo Alto",Variables!$E$19,IF(V29="Riesgo muy Alto",Variables!$E$19))))</f>
        <v xml:space="preserve">• Refuezo habilidades blandas 
• Seguimiento Lideres
•Refuerzo continuo
</v>
      </c>
      <c r="Y29" s="73" t="str">
        <f t="shared" si="9"/>
        <v>Riesgo Bajo</v>
      </c>
      <c r="Z29" s="80" t="str">
        <f>IF(Y29="Riesgo Bajo",Variables!$C$22,IF(Y29="Riesgo Medio",Variables!$D$22,IF(Y29="Riesgo Alto",Variables!$E$22,IF(Y29="Riesgo muy Alto",Variables!$E$22))))</f>
        <v>• Refuezo interacciones grupales 
• Trabajos colaborativos
• Seguimiento y refuerzo habilidades individuales</v>
      </c>
      <c r="AB29" s="73" t="str">
        <f t="shared" si="10"/>
        <v>Riesgo Bajo</v>
      </c>
      <c r="AC29" s="80" t="str">
        <f>IF(AB29="Riesgo Bajo",Variables!$C$25,IF(AB29="Riesgo Medio",Variables!$D$25,IF(AB29="Riesgo Alto",Variables!$E$25,IF(AB29="Riesgo muy Alto",Variables!$E$25))))</f>
        <v>• Continuar retroalimentación constante
• Grupos focales y participativos
• Incentivos cumplimento de logros</v>
      </c>
      <c r="AE29" s="73" t="str">
        <f t="shared" si="11"/>
        <v>Riesgo Bajo</v>
      </c>
      <c r="AF29" s="80" t="str">
        <f>IF(AE29="Riesgo Bajo",Variables!$C$28,IF(AE29="Riesgo Medio",Variables!$D$28,IF(AE29="Riesgo Alto",Variables!$E$28,IF(AE29="Riesgo muy Alto",Variables!$E$28))))</f>
        <v>• Continuar con induccion al puesto, organizacional y seguimiento</v>
      </c>
      <c r="AH29" s="73" t="str">
        <f t="shared" si="12"/>
        <v>Riesgo Bajo</v>
      </c>
      <c r="AI29" s="80" t="str">
        <f>IF(AH29="Riesgo Bajo",Variables!$C$31,IF(AH29="Riesgo Medio",Variables!$D$31,IF(AH29="Riesgo Alto",Variables!$E$31,IF(AH29="Riesgo muy Alto",Variables!$E$31))))</f>
        <v>• Continuar con elplan de formación y desarrollo
• Reforzar formaciones 
• Seguimiento cronogramas de capacitación</v>
      </c>
      <c r="AK29" s="73" t="str">
        <f t="shared" si="13"/>
        <v>Riesgo Bajo</v>
      </c>
      <c r="AL29" s="80" t="str">
        <f>IF(AK29="Riesgo Bajo",Variables!$C$34,IF(AK29="Riesgo Medio",Variables!$D$34,IF(AK29="Riesgo Alto",Variables!$E$34,IF(AK29="Riesgo muy Alto",Variables!$E$34))))</f>
        <v>• Continuar plan de desarrollo en puesto de trabajo</v>
      </c>
      <c r="AN29" s="73" t="str">
        <f t="shared" si="14"/>
        <v>Riesgo Bajo</v>
      </c>
      <c r="AO29" s="80" t="str">
        <f>IF(AN29="Riesgo Bajo",Variables!$C$37,IF(AN29="Riesgo Medio",Variables!$D$37,IF(AN29="Riesgo Alto",Variables!$E$37,IF(AN29="Riesgo muy Alto",Variables!$E$37))))</f>
        <v xml:space="preserve">• Supervision constante roles y responsabilidades
• Formación en Planeacion estrategica
• Refuerzo en Distribucion eficaz del tiempo </v>
      </c>
      <c r="AQ29" s="73" t="str">
        <f t="shared" si="15"/>
        <v>Riesgo Bajo</v>
      </c>
      <c r="AR29" s="80" t="str">
        <f>IF(AQ29="Riesgo Bajo",Variables!$C$40,IF(AQ29="Riesgo Medio",Variables!$D$40,IF(AQ29="Riesgo Alto",Variables!$E$40,IF(AQ29="Riesgo muy Alto",Variables!$E$40))))</f>
        <v xml:space="preserve">• Continuar acciones de preventivas sobre demandas de trabajo
• Ejecutar cronogramas con tiempos de entrega 
• Programación de horarios de acuerdo a normativiudad
• Seguimiento a horarios adicionales y su compensación
</v>
      </c>
      <c r="AT29" s="73" t="str">
        <f t="shared" si="16"/>
        <v>Riesgo Bajo</v>
      </c>
      <c r="AU29" s="80" t="str">
        <f>IF(AT29="Riesgo Bajo",Variables!$C$43,IF(AT29="Riesgo Medio",Variables!$D$43,IF(AT29="Riesgo Alto",Variables!$E$43,IF(AT29="Riesgo muy Alto",Variables!$E$43))))</f>
        <v xml:space="preserve">• Marcar prioridades en las tareas. 
• Establecer cronograas de entrega
•  Garantizar descansos y pausas activas
</v>
      </c>
      <c r="AV29" s="65" t="e">
        <f t="shared" si="0"/>
        <v>#DIV/0!</v>
      </c>
      <c r="AW29" s="73" t="e">
        <f t="shared" si="17"/>
        <v>#DIV/0!</v>
      </c>
      <c r="AY29" s="73" t="str">
        <f t="shared" si="18"/>
        <v>Riesgo Bajo</v>
      </c>
      <c r="AZ29" s="80" t="str">
        <f>IF(AY29="Riesgo Bajo",Variables!$C$47,IF(AY29="Riesgo Medio",Variables!$D$47,IF(AY29="Riesgo Alto",Variables!$E$47,IF(AY29="Riesgo muy Alto",Variables!$E$47))))</f>
        <v>• Divulgar alianzas estrategicas para  actividades de esparcimiento y recreacion
• Promover espacios de crecimiento personal, academico, espiritual o deportivo de forma periodica</v>
      </c>
      <c r="BB29" s="73" t="str">
        <f t="shared" si="19"/>
        <v>Riesgo Bajo</v>
      </c>
      <c r="BC29" s="80" t="str">
        <f>IF(BB29="Riesgo Bajo",Variables!$C$50,IF(BB29="Riesgo Medio",Variables!$D$50,IF(BB29="Riesgo Alto",Variables!$E$50,IF(BB29="Riesgo muy Alto",Variables!$E$50))))</f>
        <v xml:space="preserve">• Capacitar en manejo de las finanzas personales y familiares.
•  Promover ahorros </v>
      </c>
      <c r="BE29" s="73" t="str">
        <f t="shared" si="20"/>
        <v>Riesgo Bajo</v>
      </c>
      <c r="BF29" s="80" t="str">
        <f>IF(BE29="Riesgo Bajo",Variables!$C$53,IF(BE29="Riesgo Medio",Variables!$D$53,IF(BE29="Riesgo Alto",Variables!$E$53,IF(BE29="Riesgo muy Alto",Variables!$E$53))))</f>
        <v>• Sin amenaza, conservación, remodelaciones de acuerdo a condiciones economicas</v>
      </c>
      <c r="BH29" s="73" t="str">
        <f t="shared" si="21"/>
        <v>Riesgo Bajo</v>
      </c>
      <c r="BI29" s="80" t="str">
        <f>IF(BH29="Riesgo Bajo",Variables!$C$56,IF(BH29="Riesgo Medio",Variables!$D$56,IF(BH29="Riesgo Alto",Variables!$E$56,IF(BH29="Riesgo muy Alto",Variables!$E$56))))</f>
        <v xml:space="preserve">• Formaciones en manejo del estrés, inteligencia emocional, manejo de situaciones conflictivas, esparcimiento y tiempo libre
</v>
      </c>
      <c r="BK29" s="73" t="str">
        <f t="shared" si="22"/>
        <v>Riesgo Bajo</v>
      </c>
      <c r="BL29" s="80" t="str">
        <f>IF(BJ29&lt;=30,Variables!$C$59,IF(BJ29&lt;=50,Variables!$D$59,IF(BJ29&lt;=60,Variables!$E$59,IF(BJ29&gt;=100,Variables!E86))))</f>
        <v>• Promoción de la salud mental y prevención del trastorno mental en el  trabajo.
• Fomento de estilos de vida saludables.</v>
      </c>
    </row>
    <row r="30" spans="1:64" s="65" customFormat="1" ht="106.5" customHeight="1" x14ac:dyDescent="0.25">
      <c r="B30" s="66"/>
      <c r="E30" s="66"/>
      <c r="F30" s="66"/>
      <c r="G30" s="66"/>
      <c r="I30" s="67"/>
      <c r="J30" s="78" t="b">
        <f t="shared" si="26"/>
        <v>0</v>
      </c>
      <c r="K30" s="67"/>
      <c r="L30" s="78" t="b">
        <f t="shared" si="2"/>
        <v>0</v>
      </c>
      <c r="N30" s="73" t="str">
        <f t="shared" si="3"/>
        <v>Sin riesgo</v>
      </c>
      <c r="O30" s="74" t="str">
        <f t="shared" si="23"/>
        <v>Medidas de refuerzo, prevención</v>
      </c>
      <c r="Q30" s="22" t="s">
        <v>25</v>
      </c>
      <c r="R30" s="80" t="str">
        <f t="shared" si="5"/>
        <v>ActIvidades de promoción y prevención,seguimiento examenes periodicos</v>
      </c>
      <c r="S30" s="68" t="e">
        <f t="shared" si="6"/>
        <v>#DIV/0!</v>
      </c>
      <c r="T30" s="83" t="e">
        <f t="shared" si="7"/>
        <v>#DIV/0!</v>
      </c>
      <c r="V30" s="73" t="str">
        <f t="shared" si="8"/>
        <v>Riesgo Bajo</v>
      </c>
      <c r="W30" s="74" t="str">
        <f>IF(V30="Riesgo Bajo",Variables!$C$19,IF('Base de datos'!V30="Riesgo Medio",Variables!$D$19,IF('Base de datos'!V30="Riesgo Alto",Variables!$E$19,IF(V30="Riesgo muy Alto",Variables!$E$19))))</f>
        <v xml:space="preserve">• Refuezo habilidades blandas 
• Seguimiento Lideres
•Refuerzo continuo
</v>
      </c>
      <c r="Y30" s="73" t="str">
        <f t="shared" si="9"/>
        <v>Riesgo Bajo</v>
      </c>
      <c r="Z30" s="80" t="str">
        <f>IF(Y30="Riesgo Bajo",Variables!$C$22,IF(Y30="Riesgo Medio",Variables!$D$22,IF(Y30="Riesgo Alto",Variables!$E$22,IF(Y30="Riesgo muy Alto",Variables!$E$22))))</f>
        <v>• Refuezo interacciones grupales 
• Trabajos colaborativos
• Seguimiento y refuerzo habilidades individuales</v>
      </c>
      <c r="AB30" s="73" t="str">
        <f t="shared" si="10"/>
        <v>Riesgo Bajo</v>
      </c>
      <c r="AC30" s="80" t="str">
        <f>IF(AB30="Riesgo Bajo",Variables!$C$25,IF(AB30="Riesgo Medio",Variables!$D$25,IF(AB30="Riesgo Alto",Variables!$E$25,IF(AB30="Riesgo muy Alto",Variables!$E$25))))</f>
        <v>• Continuar retroalimentación constante
• Grupos focales y participativos
• Incentivos cumplimento de logros</v>
      </c>
      <c r="AE30" s="73" t="str">
        <f t="shared" si="11"/>
        <v>Riesgo Bajo</v>
      </c>
      <c r="AF30" s="80" t="str">
        <f>IF(AE30="Riesgo Bajo",Variables!$C$28,IF(AE30="Riesgo Medio",Variables!$D$28,IF(AE30="Riesgo Alto",Variables!$E$28,IF(AE30="Riesgo muy Alto",Variables!$E$28))))</f>
        <v>• Continuar con induccion al puesto, organizacional y seguimiento</v>
      </c>
      <c r="AH30" s="73" t="str">
        <f t="shared" si="12"/>
        <v>Riesgo Bajo</v>
      </c>
      <c r="AI30" s="80" t="str">
        <f>IF(AH30="Riesgo Bajo",Variables!$C$31,IF(AH30="Riesgo Medio",Variables!$D$31,IF(AH30="Riesgo Alto",Variables!$E$31,IF(AH30="Riesgo muy Alto",Variables!$E$31))))</f>
        <v>• Continuar con elplan de formación y desarrollo
• Reforzar formaciones 
• Seguimiento cronogramas de capacitación</v>
      </c>
      <c r="AK30" s="73" t="str">
        <f t="shared" si="13"/>
        <v>Riesgo Bajo</v>
      </c>
      <c r="AL30" s="80" t="str">
        <f>IF(AK30="Riesgo Bajo",Variables!$C$34,IF(AK30="Riesgo Medio",Variables!$D$34,IF(AK30="Riesgo Alto",Variables!$E$34,IF(AK30="Riesgo muy Alto",Variables!$E$34))))</f>
        <v>• Continuar plan de desarrollo en puesto de trabajo</v>
      </c>
      <c r="AN30" s="73" t="str">
        <f t="shared" si="14"/>
        <v>Riesgo Bajo</v>
      </c>
      <c r="AO30" s="80" t="str">
        <f>IF(AN30="Riesgo Bajo",Variables!$C$37,IF(AN30="Riesgo Medio",Variables!$D$37,IF(AN30="Riesgo Alto",Variables!$E$37,IF(AN30="Riesgo muy Alto",Variables!$E$37))))</f>
        <v xml:space="preserve">• Supervision constante roles y responsabilidades
• Formación en Planeacion estrategica
• Refuerzo en Distribucion eficaz del tiempo </v>
      </c>
      <c r="AQ30" s="73" t="str">
        <f t="shared" si="15"/>
        <v>Riesgo Bajo</v>
      </c>
      <c r="AR30" s="80" t="str">
        <f>IF(AQ30="Riesgo Bajo",Variables!$C$40,IF(AQ30="Riesgo Medio",Variables!$D$40,IF(AQ30="Riesgo Alto",Variables!$E$40,IF(AQ30="Riesgo muy Alto",Variables!$E$40))))</f>
        <v xml:space="preserve">• Continuar acciones de preventivas sobre demandas de trabajo
• Ejecutar cronogramas con tiempos de entrega 
• Programación de horarios de acuerdo a normativiudad
• Seguimiento a horarios adicionales y su compensación
</v>
      </c>
      <c r="AT30" s="73" t="str">
        <f t="shared" si="16"/>
        <v>Riesgo Bajo</v>
      </c>
      <c r="AU30" s="80" t="str">
        <f>IF(AT30="Riesgo Bajo",Variables!$C$43,IF(AT30="Riesgo Medio",Variables!$D$43,IF(AT30="Riesgo Alto",Variables!$E$43,IF(AT30="Riesgo muy Alto",Variables!$E$43))))</f>
        <v xml:space="preserve">• Marcar prioridades en las tareas. 
• Establecer cronograas de entrega
•  Garantizar descansos y pausas activas
</v>
      </c>
      <c r="AV30" s="65" t="e">
        <f t="shared" si="0"/>
        <v>#DIV/0!</v>
      </c>
      <c r="AW30" s="73" t="e">
        <f t="shared" si="17"/>
        <v>#DIV/0!</v>
      </c>
      <c r="AY30" s="73" t="str">
        <f t="shared" si="18"/>
        <v>Riesgo Bajo</v>
      </c>
      <c r="AZ30" s="80" t="str">
        <f>IF(AY30="Riesgo Bajo",Variables!$C$47,IF(AY30="Riesgo Medio",Variables!$D$47,IF(AY30="Riesgo Alto",Variables!$E$47,IF(AY30="Riesgo muy Alto",Variables!$E$47))))</f>
        <v>• Divulgar alianzas estrategicas para  actividades de esparcimiento y recreacion
• Promover espacios de crecimiento personal, academico, espiritual o deportivo de forma periodica</v>
      </c>
      <c r="BB30" s="73" t="str">
        <f t="shared" si="19"/>
        <v>Riesgo Bajo</v>
      </c>
      <c r="BC30" s="80" t="str">
        <f>IF(BB30="Riesgo Bajo",Variables!$C$50,IF(BB30="Riesgo Medio",Variables!$D$50,IF(BB30="Riesgo Alto",Variables!$E$50,IF(BB30="Riesgo muy Alto",Variables!$E$50))))</f>
        <v xml:space="preserve">• Capacitar en manejo de las finanzas personales y familiares.
•  Promover ahorros </v>
      </c>
      <c r="BE30" s="73" t="str">
        <f t="shared" si="20"/>
        <v>Riesgo Bajo</v>
      </c>
      <c r="BF30" s="80" t="str">
        <f>IF(BE30="Riesgo Bajo",Variables!$C$53,IF(BE30="Riesgo Medio",Variables!$D$53,IF(BE30="Riesgo Alto",Variables!$E$53,IF(BE30="Riesgo muy Alto",Variables!$E$53))))</f>
        <v>• Sin amenaza, conservación, remodelaciones de acuerdo a condiciones economicas</v>
      </c>
      <c r="BH30" s="73" t="str">
        <f t="shared" si="21"/>
        <v>Riesgo Bajo</v>
      </c>
      <c r="BI30" s="80" t="str">
        <f>IF(BH30="Riesgo Bajo",Variables!$C$56,IF(BH30="Riesgo Medio",Variables!$D$56,IF(BH30="Riesgo Alto",Variables!$E$56,IF(BH30="Riesgo muy Alto",Variables!$E$56))))</f>
        <v xml:space="preserve">• Formaciones en manejo del estrés, inteligencia emocional, manejo de situaciones conflictivas, esparcimiento y tiempo libre
</v>
      </c>
      <c r="BK30" s="73" t="str">
        <f t="shared" si="22"/>
        <v>Riesgo Bajo</v>
      </c>
      <c r="BL30" s="80" t="str">
        <f>IF(BJ30&lt;=30,Variables!$C$59,IF(BJ30&lt;=50,Variables!$D$59,IF(BJ30&lt;=60,Variables!$E$59,IF(BJ30&gt;=100,Variables!E87))))</f>
        <v>• Promoción de la salud mental y prevención del trastorno mental en el  trabajo.
• Fomento de estilos de vida saludables.</v>
      </c>
    </row>
    <row r="31" spans="1:64" s="65" customFormat="1" ht="106.5" customHeight="1" x14ac:dyDescent="0.25">
      <c r="B31" s="66"/>
      <c r="E31" s="66"/>
      <c r="F31" s="66"/>
      <c r="G31" s="66"/>
      <c r="I31" s="67"/>
      <c r="J31" s="78" t="b">
        <f t="shared" si="26"/>
        <v>0</v>
      </c>
      <c r="K31" s="67"/>
      <c r="L31" s="78" t="b">
        <f t="shared" si="2"/>
        <v>0</v>
      </c>
      <c r="N31" s="73" t="str">
        <f t="shared" si="3"/>
        <v>Sin riesgo</v>
      </c>
      <c r="O31" s="74" t="str">
        <f t="shared" si="23"/>
        <v>Medidas de refuerzo, prevención</v>
      </c>
      <c r="Q31" s="22" t="s">
        <v>25</v>
      </c>
      <c r="R31" s="80" t="str">
        <f t="shared" si="5"/>
        <v>ActIvidades de promoción y prevención,seguimiento examenes periodicos</v>
      </c>
      <c r="S31" s="68" t="e">
        <f t="shared" si="6"/>
        <v>#DIV/0!</v>
      </c>
      <c r="T31" s="83" t="e">
        <f t="shared" si="7"/>
        <v>#DIV/0!</v>
      </c>
      <c r="V31" s="73" t="str">
        <f t="shared" si="8"/>
        <v>Riesgo Bajo</v>
      </c>
      <c r="W31" s="74" t="str">
        <f>IF(V31="Riesgo Bajo",Variables!$C$19,IF('Base de datos'!V31="Riesgo Medio",Variables!$D$19,IF('Base de datos'!V31="Riesgo Alto",Variables!$E$19,IF(V31="Riesgo muy Alto",Variables!$E$19))))</f>
        <v xml:space="preserve">• Refuezo habilidades blandas 
• Seguimiento Lideres
•Refuerzo continuo
</v>
      </c>
      <c r="Y31" s="73" t="str">
        <f t="shared" si="9"/>
        <v>Riesgo Bajo</v>
      </c>
      <c r="Z31" s="80" t="str">
        <f>IF(Y31="Riesgo Bajo",Variables!$C$22,IF(Y31="Riesgo Medio",Variables!$D$22,IF(Y31="Riesgo Alto",Variables!$E$22,IF(Y31="Riesgo muy Alto",Variables!$E$22))))</f>
        <v>• Refuezo interacciones grupales 
• Trabajos colaborativos
• Seguimiento y refuerzo habilidades individuales</v>
      </c>
      <c r="AB31" s="73" t="str">
        <f t="shared" si="10"/>
        <v>Riesgo Bajo</v>
      </c>
      <c r="AC31" s="80" t="str">
        <f>IF(AB31="Riesgo Bajo",Variables!$C$25,IF(AB31="Riesgo Medio",Variables!$D$25,IF(AB31="Riesgo Alto",Variables!$E$25,IF(AB31="Riesgo muy Alto",Variables!$E$25))))</f>
        <v>• Continuar retroalimentación constante
• Grupos focales y participativos
• Incentivos cumplimento de logros</v>
      </c>
      <c r="AE31" s="73" t="str">
        <f t="shared" si="11"/>
        <v>Riesgo Bajo</v>
      </c>
      <c r="AF31" s="80" t="str">
        <f>IF(AE31="Riesgo Bajo",Variables!$C$28,IF(AE31="Riesgo Medio",Variables!$D$28,IF(AE31="Riesgo Alto",Variables!$E$28,IF(AE31="Riesgo muy Alto",Variables!$E$28))))</f>
        <v>• Continuar con induccion al puesto, organizacional y seguimiento</v>
      </c>
      <c r="AH31" s="73" t="str">
        <f t="shared" si="12"/>
        <v>Riesgo Bajo</v>
      </c>
      <c r="AI31" s="80" t="str">
        <f>IF(AH31="Riesgo Bajo",Variables!$C$31,IF(AH31="Riesgo Medio",Variables!$D$31,IF(AH31="Riesgo Alto",Variables!$E$31,IF(AH31="Riesgo muy Alto",Variables!$E$31))))</f>
        <v>• Continuar con elplan de formación y desarrollo
• Reforzar formaciones 
• Seguimiento cronogramas de capacitación</v>
      </c>
      <c r="AK31" s="73" t="str">
        <f t="shared" si="13"/>
        <v>Riesgo Bajo</v>
      </c>
      <c r="AL31" s="80" t="str">
        <f>IF(AK31="Riesgo Bajo",Variables!$C$34,IF(AK31="Riesgo Medio",Variables!$D$34,IF(AK31="Riesgo Alto",Variables!$E$34,IF(AK31="Riesgo muy Alto",Variables!$E$34))))</f>
        <v>• Continuar plan de desarrollo en puesto de trabajo</v>
      </c>
      <c r="AN31" s="73" t="str">
        <f t="shared" si="14"/>
        <v>Riesgo Bajo</v>
      </c>
      <c r="AO31" s="80" t="str">
        <f>IF(AN31="Riesgo Bajo",Variables!$C$37,IF(AN31="Riesgo Medio",Variables!$D$37,IF(AN31="Riesgo Alto",Variables!$E$37,IF(AN31="Riesgo muy Alto",Variables!$E$37))))</f>
        <v xml:space="preserve">• Supervision constante roles y responsabilidades
• Formación en Planeacion estrategica
• Refuerzo en Distribucion eficaz del tiempo </v>
      </c>
      <c r="AQ31" s="73" t="str">
        <f t="shared" si="15"/>
        <v>Riesgo Bajo</v>
      </c>
      <c r="AR31" s="80" t="str">
        <f>IF(AQ31="Riesgo Bajo",Variables!$C$40,IF(AQ31="Riesgo Medio",Variables!$D$40,IF(AQ31="Riesgo Alto",Variables!$E$40,IF(AQ31="Riesgo muy Alto",Variables!$E$40))))</f>
        <v xml:space="preserve">• Continuar acciones de preventivas sobre demandas de trabajo
• Ejecutar cronogramas con tiempos de entrega 
• Programación de horarios de acuerdo a normativiudad
• Seguimiento a horarios adicionales y su compensación
</v>
      </c>
      <c r="AT31" s="73" t="str">
        <f t="shared" si="16"/>
        <v>Riesgo Bajo</v>
      </c>
      <c r="AU31" s="80" t="str">
        <f>IF(AT31="Riesgo Bajo",Variables!$C$43,IF(AT31="Riesgo Medio",Variables!$D$43,IF(AT31="Riesgo Alto",Variables!$E$43,IF(AT31="Riesgo muy Alto",Variables!$E$43))))</f>
        <v xml:space="preserve">• Marcar prioridades en las tareas. 
• Establecer cronograas de entrega
•  Garantizar descansos y pausas activas
</v>
      </c>
      <c r="AV31" s="65" t="e">
        <f t="shared" si="0"/>
        <v>#DIV/0!</v>
      </c>
      <c r="AW31" s="73" t="e">
        <f t="shared" si="17"/>
        <v>#DIV/0!</v>
      </c>
      <c r="AY31" s="73" t="str">
        <f t="shared" si="18"/>
        <v>Riesgo Bajo</v>
      </c>
      <c r="AZ31" s="80" t="str">
        <f>IF(AY31="Riesgo Bajo",Variables!$C$47,IF(AY31="Riesgo Medio",Variables!$D$47,IF(AY31="Riesgo Alto",Variables!$E$47,IF(AY31="Riesgo muy Alto",Variables!$E$47))))</f>
        <v>• Divulgar alianzas estrategicas para  actividades de esparcimiento y recreacion
• Promover espacios de crecimiento personal, academico, espiritual o deportivo de forma periodica</v>
      </c>
      <c r="BB31" s="73" t="str">
        <f t="shared" si="19"/>
        <v>Riesgo Bajo</v>
      </c>
      <c r="BC31" s="80" t="str">
        <f>IF(BB31="Riesgo Bajo",Variables!$C$50,IF(BB31="Riesgo Medio",Variables!$D$50,IF(BB31="Riesgo Alto",Variables!$E$50,IF(BB31="Riesgo muy Alto",Variables!$E$50))))</f>
        <v xml:space="preserve">• Capacitar en manejo de las finanzas personales y familiares.
•  Promover ahorros </v>
      </c>
      <c r="BE31" s="73" t="str">
        <f t="shared" si="20"/>
        <v>Riesgo Bajo</v>
      </c>
      <c r="BF31" s="80" t="str">
        <f>IF(BE31="Riesgo Bajo",Variables!$C$53,IF(BE31="Riesgo Medio",Variables!$D$53,IF(BE31="Riesgo Alto",Variables!$E$53,IF(BE31="Riesgo muy Alto",Variables!$E$53))))</f>
        <v>• Sin amenaza, conservación, remodelaciones de acuerdo a condiciones economicas</v>
      </c>
      <c r="BH31" s="73" t="str">
        <f t="shared" si="21"/>
        <v>Riesgo Bajo</v>
      </c>
      <c r="BI31" s="80" t="str">
        <f>IF(BH31="Riesgo Bajo",Variables!$C$56,IF(BH31="Riesgo Medio",Variables!$D$56,IF(BH31="Riesgo Alto",Variables!$E$56,IF(BH31="Riesgo muy Alto",Variables!$E$56))))</f>
        <v xml:space="preserve">• Formaciones en manejo del estrés, inteligencia emocional, manejo de situaciones conflictivas, esparcimiento y tiempo libre
</v>
      </c>
      <c r="BK31" s="73" t="str">
        <f t="shared" si="22"/>
        <v>Riesgo Bajo</v>
      </c>
      <c r="BL31" s="80" t="str">
        <f>IF(BJ31&lt;=30,Variables!$C$59,IF(BJ31&lt;=50,Variables!$D$59,IF(BJ31&lt;=60,Variables!$E$59,IF(BJ31&gt;=100,Variables!E88))))</f>
        <v>• Promoción de la salud mental y prevención del trastorno mental en el  trabajo.
• Fomento de estilos de vida saludables.</v>
      </c>
    </row>
    <row r="32" spans="1:64" s="65" customFormat="1" ht="106.5" customHeight="1" x14ac:dyDescent="0.25">
      <c r="B32" s="66"/>
      <c r="E32" s="66"/>
      <c r="F32" s="66"/>
      <c r="G32" s="66"/>
      <c r="I32" s="67"/>
      <c r="J32" s="78" t="b">
        <f t="shared" si="26"/>
        <v>0</v>
      </c>
      <c r="K32" s="67"/>
      <c r="L32" s="78" t="b">
        <f t="shared" si="2"/>
        <v>0</v>
      </c>
      <c r="N32" s="73" t="str">
        <f t="shared" si="3"/>
        <v>Sin riesgo</v>
      </c>
      <c r="O32" s="74" t="str">
        <f t="shared" si="23"/>
        <v>Medidas de refuerzo, prevención</v>
      </c>
      <c r="Q32" s="22" t="s">
        <v>25</v>
      </c>
      <c r="R32" s="80" t="str">
        <f t="shared" si="5"/>
        <v>ActIvidades de promoción y prevención,seguimiento examenes periodicos</v>
      </c>
      <c r="S32" s="68" t="e">
        <f t="shared" si="6"/>
        <v>#DIV/0!</v>
      </c>
      <c r="T32" s="83" t="e">
        <f t="shared" si="7"/>
        <v>#DIV/0!</v>
      </c>
      <c r="V32" s="73" t="str">
        <f t="shared" si="8"/>
        <v>Riesgo Bajo</v>
      </c>
      <c r="W32" s="74" t="str">
        <f>IF(V32="Riesgo Bajo",Variables!$C$19,IF('Base de datos'!V32="Riesgo Medio",Variables!$D$19,IF('Base de datos'!V32="Riesgo Alto",Variables!$E$19,IF(V32="Riesgo muy Alto",Variables!$E$19))))</f>
        <v xml:space="preserve">• Refuezo habilidades blandas 
• Seguimiento Lideres
•Refuerzo continuo
</v>
      </c>
      <c r="Y32" s="73" t="str">
        <f t="shared" si="9"/>
        <v>Riesgo Bajo</v>
      </c>
      <c r="Z32" s="80" t="str">
        <f>IF(Y32="Riesgo Bajo",Variables!$C$22,IF(Y32="Riesgo Medio",Variables!$D$22,IF(Y32="Riesgo Alto",Variables!$E$22,IF(Y32="Riesgo muy Alto",Variables!$E$22))))</f>
        <v>• Refuezo interacciones grupales 
• Trabajos colaborativos
• Seguimiento y refuerzo habilidades individuales</v>
      </c>
      <c r="AB32" s="73" t="str">
        <f t="shared" si="10"/>
        <v>Riesgo Bajo</v>
      </c>
      <c r="AC32" s="80" t="str">
        <f>IF(AB32="Riesgo Bajo",Variables!$C$25,IF(AB32="Riesgo Medio",Variables!$D$25,IF(AB32="Riesgo Alto",Variables!$E$25,IF(AB32="Riesgo muy Alto",Variables!$E$25))))</f>
        <v>• Continuar retroalimentación constante
• Grupos focales y participativos
• Incentivos cumplimento de logros</v>
      </c>
      <c r="AE32" s="73" t="str">
        <f t="shared" si="11"/>
        <v>Riesgo Bajo</v>
      </c>
      <c r="AF32" s="80" t="str">
        <f>IF(AE32="Riesgo Bajo",Variables!$C$28,IF(AE32="Riesgo Medio",Variables!$D$28,IF(AE32="Riesgo Alto",Variables!$E$28,IF(AE32="Riesgo muy Alto",Variables!$E$28))))</f>
        <v>• Continuar con induccion al puesto, organizacional y seguimiento</v>
      </c>
      <c r="AH32" s="73" t="str">
        <f t="shared" si="12"/>
        <v>Riesgo Bajo</v>
      </c>
      <c r="AI32" s="80" t="str">
        <f>IF(AH32="Riesgo Bajo",Variables!$C$31,IF(AH32="Riesgo Medio",Variables!$D$31,IF(AH32="Riesgo Alto",Variables!$E$31,IF(AH32="Riesgo muy Alto",Variables!$E$31))))</f>
        <v>• Continuar con elplan de formación y desarrollo
• Reforzar formaciones 
• Seguimiento cronogramas de capacitación</v>
      </c>
      <c r="AK32" s="73" t="str">
        <f t="shared" si="13"/>
        <v>Riesgo Bajo</v>
      </c>
      <c r="AL32" s="80" t="str">
        <f>IF(AK32="Riesgo Bajo",Variables!$C$34,IF(AK32="Riesgo Medio",Variables!$D$34,IF(AK32="Riesgo Alto",Variables!$E$34,IF(AK32="Riesgo muy Alto",Variables!$E$34))))</f>
        <v>• Continuar plan de desarrollo en puesto de trabajo</v>
      </c>
      <c r="AN32" s="73" t="str">
        <f t="shared" si="14"/>
        <v>Riesgo Bajo</v>
      </c>
      <c r="AO32" s="80" t="str">
        <f>IF(AN32="Riesgo Bajo",Variables!$C$37,IF(AN32="Riesgo Medio",Variables!$D$37,IF(AN32="Riesgo Alto",Variables!$E$37,IF(AN32="Riesgo muy Alto",Variables!$E$37))))</f>
        <v xml:space="preserve">• Supervision constante roles y responsabilidades
• Formación en Planeacion estrategica
• Refuerzo en Distribucion eficaz del tiempo </v>
      </c>
      <c r="AQ32" s="73" t="str">
        <f t="shared" si="15"/>
        <v>Riesgo Bajo</v>
      </c>
      <c r="AR32" s="80" t="str">
        <f>IF(AQ32="Riesgo Bajo",Variables!$C$40,IF(AQ32="Riesgo Medio",Variables!$D$40,IF(AQ32="Riesgo Alto",Variables!$E$40,IF(AQ32="Riesgo muy Alto",Variables!$E$40))))</f>
        <v xml:space="preserve">• Continuar acciones de preventivas sobre demandas de trabajo
• Ejecutar cronogramas con tiempos de entrega 
• Programación de horarios de acuerdo a normativiudad
• Seguimiento a horarios adicionales y su compensación
</v>
      </c>
      <c r="AT32" s="73" t="str">
        <f t="shared" si="16"/>
        <v>Riesgo Bajo</v>
      </c>
      <c r="AU32" s="80" t="str">
        <f>IF(AT32="Riesgo Bajo",Variables!$C$43,IF(AT32="Riesgo Medio",Variables!$D$43,IF(AT32="Riesgo Alto",Variables!$E$43,IF(AT32="Riesgo muy Alto",Variables!$E$43))))</f>
        <v xml:space="preserve">• Marcar prioridades en las tareas. 
• Establecer cronograas de entrega
•  Garantizar descansos y pausas activas
</v>
      </c>
      <c r="AV32" s="65" t="e">
        <f t="shared" si="0"/>
        <v>#DIV/0!</v>
      </c>
      <c r="AW32" s="73" t="e">
        <f t="shared" si="17"/>
        <v>#DIV/0!</v>
      </c>
      <c r="AY32" s="73" t="str">
        <f t="shared" si="18"/>
        <v>Riesgo Bajo</v>
      </c>
      <c r="AZ32" s="80" t="str">
        <f>IF(AY32="Riesgo Bajo",Variables!$C$47,IF(AY32="Riesgo Medio",Variables!$D$47,IF(AY32="Riesgo Alto",Variables!$E$47,IF(AY32="Riesgo muy Alto",Variables!$E$47))))</f>
        <v>• Divulgar alianzas estrategicas para  actividades de esparcimiento y recreacion
• Promover espacios de crecimiento personal, academico, espiritual o deportivo de forma periodica</v>
      </c>
      <c r="BB32" s="73" t="str">
        <f t="shared" si="19"/>
        <v>Riesgo Bajo</v>
      </c>
      <c r="BC32" s="80" t="str">
        <f>IF(BB32="Riesgo Bajo",Variables!$C$50,IF(BB32="Riesgo Medio",Variables!$D$50,IF(BB32="Riesgo Alto",Variables!$E$50,IF(BB32="Riesgo muy Alto",Variables!$E$50))))</f>
        <v xml:space="preserve">• Capacitar en manejo de las finanzas personales y familiares.
•  Promover ahorros </v>
      </c>
      <c r="BE32" s="73" t="str">
        <f t="shared" si="20"/>
        <v>Riesgo Bajo</v>
      </c>
      <c r="BF32" s="80" t="str">
        <f>IF(BE32="Riesgo Bajo",Variables!$C$53,IF(BE32="Riesgo Medio",Variables!$D$53,IF(BE32="Riesgo Alto",Variables!$E$53,IF(BE32="Riesgo muy Alto",Variables!$E$53))))</f>
        <v>• Sin amenaza, conservación, remodelaciones de acuerdo a condiciones economicas</v>
      </c>
      <c r="BH32" s="73" t="str">
        <f t="shared" si="21"/>
        <v>Riesgo Bajo</v>
      </c>
      <c r="BI32" s="80" t="str">
        <f>IF(BH32="Riesgo Bajo",Variables!$C$56,IF(BH32="Riesgo Medio",Variables!$D$56,IF(BH32="Riesgo Alto",Variables!$E$56,IF(BH32="Riesgo muy Alto",Variables!$E$56))))</f>
        <v xml:space="preserve">• Formaciones en manejo del estrés, inteligencia emocional, manejo de situaciones conflictivas, esparcimiento y tiempo libre
</v>
      </c>
      <c r="BK32" s="73" t="str">
        <f t="shared" si="22"/>
        <v>Riesgo Bajo</v>
      </c>
      <c r="BL32" s="80" t="str">
        <f>IF(BJ32&lt;=30,Variables!$C$59,IF(BJ32&lt;=50,Variables!$D$59,IF(BJ32&lt;=60,Variables!$E$59,IF(BJ32&gt;=100,Variables!E89))))</f>
        <v>• Promoción de la salud mental y prevención del trastorno mental en el  trabajo.
• Fomento de estilos de vida saludables.</v>
      </c>
    </row>
    <row r="33" spans="2:64" s="65" customFormat="1" ht="106.5" customHeight="1" x14ac:dyDescent="0.25">
      <c r="B33" s="66"/>
      <c r="E33" s="66"/>
      <c r="F33" s="66"/>
      <c r="G33" s="66"/>
      <c r="I33" s="67"/>
      <c r="J33" s="78" t="b">
        <f t="shared" si="26"/>
        <v>0</v>
      </c>
      <c r="K33" s="67"/>
      <c r="L33" s="78" t="b">
        <f t="shared" si="2"/>
        <v>0</v>
      </c>
      <c r="N33" s="73" t="str">
        <f t="shared" si="3"/>
        <v>Sin riesgo</v>
      </c>
      <c r="O33" s="74" t="str">
        <f t="shared" si="23"/>
        <v>Medidas de refuerzo, prevención</v>
      </c>
      <c r="Q33" s="22" t="s">
        <v>25</v>
      </c>
      <c r="R33" s="80" t="str">
        <f t="shared" si="5"/>
        <v>ActIvidades de promoción y prevención,seguimiento examenes periodicos</v>
      </c>
      <c r="S33" s="68" t="e">
        <f t="shared" si="6"/>
        <v>#DIV/0!</v>
      </c>
      <c r="T33" s="83" t="e">
        <f t="shared" si="7"/>
        <v>#DIV/0!</v>
      </c>
      <c r="V33" s="73" t="str">
        <f t="shared" si="8"/>
        <v>Riesgo Bajo</v>
      </c>
      <c r="W33" s="74" t="str">
        <f>IF(V33="Riesgo Bajo",Variables!$C$19,IF('Base de datos'!V33="Riesgo Medio",Variables!$D$19,IF('Base de datos'!V33="Riesgo Alto",Variables!$E$19,IF(V33="Riesgo muy Alto",Variables!$E$19))))</f>
        <v xml:space="preserve">• Refuezo habilidades blandas 
• Seguimiento Lideres
•Refuerzo continuo
</v>
      </c>
      <c r="Y33" s="73" t="str">
        <f t="shared" si="9"/>
        <v>Riesgo Bajo</v>
      </c>
      <c r="Z33" s="80" t="str">
        <f>IF(Y33="Riesgo Bajo",Variables!$C$22,IF(Y33="Riesgo Medio",Variables!$D$22,IF(Y33="Riesgo Alto",Variables!$E$22,IF(Y33="Riesgo muy Alto",Variables!$E$22))))</f>
        <v>• Refuezo interacciones grupales 
• Trabajos colaborativos
• Seguimiento y refuerzo habilidades individuales</v>
      </c>
      <c r="AB33" s="73" t="str">
        <f t="shared" si="10"/>
        <v>Riesgo Bajo</v>
      </c>
      <c r="AC33" s="80" t="str">
        <f>IF(AB33="Riesgo Bajo",Variables!$C$25,IF(AB33="Riesgo Medio",Variables!$D$25,IF(AB33="Riesgo Alto",Variables!$E$25,IF(AB33="Riesgo muy Alto",Variables!$E$25))))</f>
        <v>• Continuar retroalimentación constante
• Grupos focales y participativos
• Incentivos cumplimento de logros</v>
      </c>
      <c r="AE33" s="73" t="str">
        <f t="shared" si="11"/>
        <v>Riesgo Bajo</v>
      </c>
      <c r="AF33" s="80" t="str">
        <f>IF(AE33="Riesgo Bajo",Variables!$C$28,IF(AE33="Riesgo Medio",Variables!$D$28,IF(AE33="Riesgo Alto",Variables!$E$28,IF(AE33="Riesgo muy Alto",Variables!$E$28))))</f>
        <v>• Continuar con induccion al puesto, organizacional y seguimiento</v>
      </c>
      <c r="AH33" s="73" t="str">
        <f t="shared" si="12"/>
        <v>Riesgo Bajo</v>
      </c>
      <c r="AI33" s="80" t="str">
        <f>IF(AH33="Riesgo Bajo",Variables!$C$31,IF(AH33="Riesgo Medio",Variables!$D$31,IF(AH33="Riesgo Alto",Variables!$E$31,IF(AH33="Riesgo muy Alto",Variables!$E$31))))</f>
        <v>• Continuar con elplan de formación y desarrollo
• Reforzar formaciones 
• Seguimiento cronogramas de capacitación</v>
      </c>
      <c r="AK33" s="73" t="str">
        <f t="shared" si="13"/>
        <v>Riesgo Bajo</v>
      </c>
      <c r="AL33" s="80" t="str">
        <f>IF(AK33="Riesgo Bajo",Variables!$C$34,IF(AK33="Riesgo Medio",Variables!$D$34,IF(AK33="Riesgo Alto",Variables!$E$34,IF(AK33="Riesgo muy Alto",Variables!$E$34))))</f>
        <v>• Continuar plan de desarrollo en puesto de trabajo</v>
      </c>
      <c r="AN33" s="73" t="str">
        <f t="shared" si="14"/>
        <v>Riesgo Bajo</v>
      </c>
      <c r="AO33" s="80" t="str">
        <f>IF(AN33="Riesgo Bajo",Variables!$C$37,IF(AN33="Riesgo Medio",Variables!$D$37,IF(AN33="Riesgo Alto",Variables!$E$37,IF(AN33="Riesgo muy Alto",Variables!$E$37))))</f>
        <v xml:space="preserve">• Supervision constante roles y responsabilidades
• Formación en Planeacion estrategica
• Refuerzo en Distribucion eficaz del tiempo </v>
      </c>
      <c r="AQ33" s="73" t="str">
        <f t="shared" si="15"/>
        <v>Riesgo Bajo</v>
      </c>
      <c r="AR33" s="80" t="str">
        <f>IF(AQ33="Riesgo Bajo",Variables!$C$40,IF(AQ33="Riesgo Medio",Variables!$D$40,IF(AQ33="Riesgo Alto",Variables!$E$40,IF(AQ33="Riesgo muy Alto",Variables!$E$40))))</f>
        <v xml:space="preserve">• Continuar acciones de preventivas sobre demandas de trabajo
• Ejecutar cronogramas con tiempos de entrega 
• Programación de horarios de acuerdo a normativiudad
• Seguimiento a horarios adicionales y su compensación
</v>
      </c>
      <c r="AT33" s="73" t="str">
        <f t="shared" si="16"/>
        <v>Riesgo Bajo</v>
      </c>
      <c r="AU33" s="80" t="str">
        <f>IF(AT33="Riesgo Bajo",Variables!$C$43,IF(AT33="Riesgo Medio",Variables!$D$43,IF(AT33="Riesgo Alto",Variables!$E$43,IF(AT33="Riesgo muy Alto",Variables!$E$43))))</f>
        <v xml:space="preserve">• Marcar prioridades en las tareas. 
• Establecer cronograas de entrega
•  Garantizar descansos y pausas activas
</v>
      </c>
      <c r="AV33" s="65" t="e">
        <f t="shared" si="0"/>
        <v>#DIV/0!</v>
      </c>
      <c r="AW33" s="73" t="e">
        <f t="shared" si="17"/>
        <v>#DIV/0!</v>
      </c>
      <c r="AY33" s="73" t="str">
        <f t="shared" si="18"/>
        <v>Riesgo Bajo</v>
      </c>
      <c r="AZ33" s="80" t="str">
        <f>IF(AY33="Riesgo Bajo",Variables!$C$47,IF(AY33="Riesgo Medio",Variables!$D$47,IF(AY33="Riesgo Alto",Variables!$E$47,IF(AY33="Riesgo muy Alto",Variables!$E$47))))</f>
        <v>• Divulgar alianzas estrategicas para  actividades de esparcimiento y recreacion
• Promover espacios de crecimiento personal, academico, espiritual o deportivo de forma periodica</v>
      </c>
      <c r="BB33" s="73" t="str">
        <f t="shared" si="19"/>
        <v>Riesgo Bajo</v>
      </c>
      <c r="BC33" s="80" t="str">
        <f>IF(BB33="Riesgo Bajo",Variables!$C$50,IF(BB33="Riesgo Medio",Variables!$D$50,IF(BB33="Riesgo Alto",Variables!$E$50,IF(BB33="Riesgo muy Alto",Variables!$E$50))))</f>
        <v xml:space="preserve">• Capacitar en manejo de las finanzas personales y familiares.
•  Promover ahorros </v>
      </c>
      <c r="BE33" s="73" t="str">
        <f t="shared" si="20"/>
        <v>Riesgo Bajo</v>
      </c>
      <c r="BF33" s="80" t="str">
        <f>IF(BE33="Riesgo Bajo",Variables!$C$53,IF(BE33="Riesgo Medio",Variables!$D$53,IF(BE33="Riesgo Alto",Variables!$E$53,IF(BE33="Riesgo muy Alto",Variables!$E$53))))</f>
        <v>• Sin amenaza, conservación, remodelaciones de acuerdo a condiciones economicas</v>
      </c>
      <c r="BH33" s="73" t="str">
        <f t="shared" si="21"/>
        <v>Riesgo Bajo</v>
      </c>
      <c r="BI33" s="80" t="str">
        <f>IF(BH33="Riesgo Bajo",Variables!$C$56,IF(BH33="Riesgo Medio",Variables!$D$56,IF(BH33="Riesgo Alto",Variables!$E$56,IF(BH33="Riesgo muy Alto",Variables!$E$56))))</f>
        <v xml:space="preserve">• Formaciones en manejo del estrés, inteligencia emocional, manejo de situaciones conflictivas, esparcimiento y tiempo libre
</v>
      </c>
      <c r="BK33" s="73" t="str">
        <f t="shared" si="22"/>
        <v>Riesgo Bajo</v>
      </c>
      <c r="BL33" s="80" t="str">
        <f>IF(BJ33&lt;=30,Variables!$C$59,IF(BJ33&lt;=50,Variables!$D$59,IF(BJ33&lt;=60,Variables!$E$59,IF(BJ33&gt;=100,Variables!E90))))</f>
        <v>• Promoción de la salud mental y prevención del trastorno mental en el  trabajo.
• Fomento de estilos de vida saludables.</v>
      </c>
    </row>
    <row r="34" spans="2:64" s="65" customFormat="1" ht="106.5" customHeight="1" x14ac:dyDescent="0.25">
      <c r="B34" s="66"/>
      <c r="E34" s="66"/>
      <c r="F34" s="66"/>
      <c r="G34" s="66"/>
      <c r="I34" s="67"/>
      <c r="J34" s="78" t="b">
        <f t="shared" si="26"/>
        <v>0</v>
      </c>
      <c r="K34" s="67"/>
      <c r="L34" s="78" t="b">
        <f t="shared" si="2"/>
        <v>0</v>
      </c>
      <c r="N34" s="73" t="str">
        <f t="shared" si="3"/>
        <v>Sin riesgo</v>
      </c>
      <c r="O34" s="74" t="str">
        <f t="shared" si="23"/>
        <v>Medidas de refuerzo, prevención</v>
      </c>
      <c r="Q34" s="22" t="s">
        <v>25</v>
      </c>
      <c r="R34" s="80" t="str">
        <f t="shared" si="5"/>
        <v>ActIvidades de promoción y prevención,seguimiento examenes periodicos</v>
      </c>
      <c r="S34" s="68" t="e">
        <f t="shared" si="6"/>
        <v>#DIV/0!</v>
      </c>
      <c r="T34" s="83" t="e">
        <f t="shared" si="7"/>
        <v>#DIV/0!</v>
      </c>
      <c r="V34" s="73" t="str">
        <f t="shared" si="8"/>
        <v>Riesgo Bajo</v>
      </c>
      <c r="W34" s="74" t="str">
        <f>IF(V34="Riesgo Bajo",Variables!$C$19,IF('Base de datos'!V34="Riesgo Medio",Variables!$D$19,IF('Base de datos'!V34="Riesgo Alto",Variables!$E$19,IF(V34="Riesgo muy Alto",Variables!$E$19))))</f>
        <v xml:space="preserve">• Refuezo habilidades blandas 
• Seguimiento Lideres
•Refuerzo continuo
</v>
      </c>
      <c r="Y34" s="73" t="str">
        <f t="shared" si="9"/>
        <v>Riesgo Bajo</v>
      </c>
      <c r="Z34" s="80" t="str">
        <f>IF(Y34="Riesgo Bajo",Variables!$C$22,IF(Y34="Riesgo Medio",Variables!$D$22,IF(Y34="Riesgo Alto",Variables!$E$22,IF(Y34="Riesgo muy Alto",Variables!$E$22))))</f>
        <v>• Refuezo interacciones grupales 
• Trabajos colaborativos
• Seguimiento y refuerzo habilidades individuales</v>
      </c>
      <c r="AB34" s="73" t="str">
        <f t="shared" si="10"/>
        <v>Riesgo Bajo</v>
      </c>
      <c r="AC34" s="80" t="str">
        <f>IF(AB34="Riesgo Bajo",Variables!$C$25,IF(AB34="Riesgo Medio",Variables!$D$25,IF(AB34="Riesgo Alto",Variables!$E$25,IF(AB34="Riesgo muy Alto",Variables!$E$25))))</f>
        <v>• Continuar retroalimentación constante
• Grupos focales y participativos
• Incentivos cumplimento de logros</v>
      </c>
      <c r="AE34" s="73" t="str">
        <f t="shared" si="11"/>
        <v>Riesgo Bajo</v>
      </c>
      <c r="AF34" s="80" t="str">
        <f>IF(AE34="Riesgo Bajo",Variables!$C$28,IF(AE34="Riesgo Medio",Variables!$D$28,IF(AE34="Riesgo Alto",Variables!$E$28,IF(AE34="Riesgo muy Alto",Variables!$E$28))))</f>
        <v>• Continuar con induccion al puesto, organizacional y seguimiento</v>
      </c>
      <c r="AH34" s="73" t="str">
        <f t="shared" si="12"/>
        <v>Riesgo Bajo</v>
      </c>
      <c r="AI34" s="80" t="str">
        <f>IF(AH34="Riesgo Bajo",Variables!$C$31,IF(AH34="Riesgo Medio",Variables!$D$31,IF(AH34="Riesgo Alto",Variables!$E$31,IF(AH34="Riesgo muy Alto",Variables!$E$31))))</f>
        <v>• Continuar con elplan de formación y desarrollo
• Reforzar formaciones 
• Seguimiento cronogramas de capacitación</v>
      </c>
      <c r="AK34" s="73" t="str">
        <f t="shared" si="13"/>
        <v>Riesgo Bajo</v>
      </c>
      <c r="AL34" s="80" t="str">
        <f>IF(AK34="Riesgo Bajo",Variables!$C$34,IF(AK34="Riesgo Medio",Variables!$D$34,IF(AK34="Riesgo Alto",Variables!$E$34,IF(AK34="Riesgo muy Alto",Variables!$E$34))))</f>
        <v>• Continuar plan de desarrollo en puesto de trabajo</v>
      </c>
      <c r="AN34" s="73" t="str">
        <f t="shared" si="14"/>
        <v>Riesgo Bajo</v>
      </c>
      <c r="AO34" s="80" t="str">
        <f>IF(AN34="Riesgo Bajo",Variables!$C$37,IF(AN34="Riesgo Medio",Variables!$D$37,IF(AN34="Riesgo Alto",Variables!$E$37,IF(AN34="Riesgo muy Alto",Variables!$E$37))))</f>
        <v xml:space="preserve">• Supervision constante roles y responsabilidades
• Formación en Planeacion estrategica
• Refuerzo en Distribucion eficaz del tiempo </v>
      </c>
      <c r="AQ34" s="73" t="str">
        <f t="shared" si="15"/>
        <v>Riesgo Bajo</v>
      </c>
      <c r="AR34" s="80" t="str">
        <f>IF(AQ34="Riesgo Bajo",Variables!$C$40,IF(AQ34="Riesgo Medio",Variables!$D$40,IF(AQ34="Riesgo Alto",Variables!$E$40,IF(AQ34="Riesgo muy Alto",Variables!$E$40))))</f>
        <v xml:space="preserve">• Continuar acciones de preventivas sobre demandas de trabajo
• Ejecutar cronogramas con tiempos de entrega 
• Programación de horarios de acuerdo a normativiudad
• Seguimiento a horarios adicionales y su compensación
</v>
      </c>
      <c r="AT34" s="73" t="str">
        <f t="shared" si="16"/>
        <v>Riesgo Bajo</v>
      </c>
      <c r="AU34" s="80" t="str">
        <f>IF(AT34="Riesgo Bajo",Variables!$C$43,IF(AT34="Riesgo Medio",Variables!$D$43,IF(AT34="Riesgo Alto",Variables!$E$43,IF(AT34="Riesgo muy Alto",Variables!$E$43))))</f>
        <v xml:space="preserve">• Marcar prioridades en las tareas. 
• Establecer cronograas de entrega
•  Garantizar descansos y pausas activas
</v>
      </c>
      <c r="AV34" s="65" t="e">
        <f t="shared" si="0"/>
        <v>#DIV/0!</v>
      </c>
      <c r="AW34" s="73" t="e">
        <f t="shared" si="17"/>
        <v>#DIV/0!</v>
      </c>
      <c r="AY34" s="73" t="str">
        <f t="shared" si="18"/>
        <v>Riesgo Bajo</v>
      </c>
      <c r="AZ34" s="80" t="str">
        <f>IF(AY34="Riesgo Bajo",Variables!$C$47,IF(AY34="Riesgo Medio",Variables!$D$47,IF(AY34="Riesgo Alto",Variables!$E$47,IF(AY34="Riesgo muy Alto",Variables!$E$47))))</f>
        <v>• Divulgar alianzas estrategicas para  actividades de esparcimiento y recreacion
• Promover espacios de crecimiento personal, academico, espiritual o deportivo de forma periodica</v>
      </c>
      <c r="BB34" s="73" t="str">
        <f t="shared" si="19"/>
        <v>Riesgo Bajo</v>
      </c>
      <c r="BC34" s="80" t="str">
        <f>IF(BB34="Riesgo Bajo",Variables!$C$50,IF(BB34="Riesgo Medio",Variables!$D$50,IF(BB34="Riesgo Alto",Variables!$E$50,IF(BB34="Riesgo muy Alto",Variables!$E$50))))</f>
        <v xml:space="preserve">• Capacitar en manejo de las finanzas personales y familiares.
•  Promover ahorros </v>
      </c>
      <c r="BE34" s="73" t="str">
        <f t="shared" si="20"/>
        <v>Riesgo Bajo</v>
      </c>
      <c r="BF34" s="80" t="str">
        <f>IF(BE34="Riesgo Bajo",Variables!$C$53,IF(BE34="Riesgo Medio",Variables!$D$53,IF(BE34="Riesgo Alto",Variables!$E$53,IF(BE34="Riesgo muy Alto",Variables!$E$53))))</f>
        <v>• Sin amenaza, conservación, remodelaciones de acuerdo a condiciones economicas</v>
      </c>
      <c r="BH34" s="73" t="str">
        <f t="shared" si="21"/>
        <v>Riesgo Bajo</v>
      </c>
      <c r="BI34" s="80" t="str">
        <f>IF(BH34="Riesgo Bajo",Variables!$C$56,IF(BH34="Riesgo Medio",Variables!$D$56,IF(BH34="Riesgo Alto",Variables!$E$56,IF(BH34="Riesgo muy Alto",Variables!$E$56))))</f>
        <v xml:space="preserve">• Formaciones en manejo del estrés, inteligencia emocional, manejo de situaciones conflictivas, esparcimiento y tiempo libre
</v>
      </c>
      <c r="BK34" s="73" t="str">
        <f t="shared" si="22"/>
        <v>Riesgo Bajo</v>
      </c>
      <c r="BL34" s="80" t="str">
        <f>IF(BJ34&lt;=30,Variables!$C$59,IF(BJ34&lt;=50,Variables!$D$59,IF(BJ34&lt;=60,Variables!$E$59,IF(BJ34&gt;=100,Variables!E91))))</f>
        <v>• Promoción de la salud mental y prevención del trastorno mental en el  trabajo.
• Fomento de estilos de vida saludables.</v>
      </c>
    </row>
    <row r="35" spans="2:64" s="65" customFormat="1" ht="106.5" customHeight="1" x14ac:dyDescent="0.25">
      <c r="B35" s="66"/>
      <c r="E35" s="66"/>
      <c r="F35" s="66"/>
      <c r="G35" s="66"/>
      <c r="I35" s="67"/>
      <c r="J35" s="78" t="b">
        <f t="shared" si="26"/>
        <v>0</v>
      </c>
      <c r="K35" s="67"/>
      <c r="L35" s="78" t="b">
        <f t="shared" si="2"/>
        <v>0</v>
      </c>
      <c r="N35" s="73" t="str">
        <f t="shared" si="3"/>
        <v>Sin riesgo</v>
      </c>
      <c r="O35" s="74" t="str">
        <f t="shared" si="23"/>
        <v>Medidas de refuerzo, prevención</v>
      </c>
      <c r="Q35" s="22" t="s">
        <v>25</v>
      </c>
      <c r="R35" s="80" t="str">
        <f t="shared" si="5"/>
        <v>ActIvidades de promoción y prevención,seguimiento examenes periodicos</v>
      </c>
      <c r="S35" s="68" t="e">
        <f t="shared" si="6"/>
        <v>#DIV/0!</v>
      </c>
      <c r="T35" s="83" t="e">
        <f t="shared" si="7"/>
        <v>#DIV/0!</v>
      </c>
      <c r="V35" s="73" t="str">
        <f t="shared" si="8"/>
        <v>Riesgo Bajo</v>
      </c>
      <c r="W35" s="74" t="str">
        <f>IF(V35="Riesgo Bajo",Variables!$C$19,IF('Base de datos'!V35="Riesgo Medio",Variables!$D$19,IF('Base de datos'!V35="Riesgo Alto",Variables!$E$19,IF(V35="Riesgo muy Alto",Variables!$E$19))))</f>
        <v xml:space="preserve">• Refuezo habilidades blandas 
• Seguimiento Lideres
•Refuerzo continuo
</v>
      </c>
      <c r="Y35" s="73" t="str">
        <f t="shared" si="9"/>
        <v>Riesgo Bajo</v>
      </c>
      <c r="Z35" s="80" t="str">
        <f>IF(Y35="Riesgo Bajo",Variables!$C$22,IF(Y35="Riesgo Medio",Variables!$D$22,IF(Y35="Riesgo Alto",Variables!$E$22,IF(Y35="Riesgo muy Alto",Variables!$E$22))))</f>
        <v>• Refuezo interacciones grupales 
• Trabajos colaborativos
• Seguimiento y refuerzo habilidades individuales</v>
      </c>
      <c r="AB35" s="73" t="str">
        <f t="shared" si="10"/>
        <v>Riesgo Bajo</v>
      </c>
      <c r="AC35" s="80" t="str">
        <f>IF(AB35="Riesgo Bajo",Variables!$C$25,IF(AB35="Riesgo Medio",Variables!$D$25,IF(AB35="Riesgo Alto",Variables!$E$25,IF(AB35="Riesgo muy Alto",Variables!$E$25))))</f>
        <v>• Continuar retroalimentación constante
• Grupos focales y participativos
• Incentivos cumplimento de logros</v>
      </c>
      <c r="AE35" s="73" t="str">
        <f t="shared" si="11"/>
        <v>Riesgo Bajo</v>
      </c>
      <c r="AF35" s="80" t="str">
        <f>IF(AE35="Riesgo Bajo",Variables!$C$28,IF(AE35="Riesgo Medio",Variables!$D$28,IF(AE35="Riesgo Alto",Variables!$E$28,IF(AE35="Riesgo muy Alto",Variables!$E$28))))</f>
        <v>• Continuar con induccion al puesto, organizacional y seguimiento</v>
      </c>
      <c r="AH35" s="73" t="str">
        <f t="shared" si="12"/>
        <v>Riesgo Bajo</v>
      </c>
      <c r="AI35" s="80" t="str">
        <f>IF(AH35="Riesgo Bajo",Variables!$C$31,IF(AH35="Riesgo Medio",Variables!$D$31,IF(AH35="Riesgo Alto",Variables!$E$31,IF(AH35="Riesgo muy Alto",Variables!$E$31))))</f>
        <v>• Continuar con elplan de formación y desarrollo
• Reforzar formaciones 
• Seguimiento cronogramas de capacitación</v>
      </c>
      <c r="AK35" s="73" t="str">
        <f t="shared" si="13"/>
        <v>Riesgo Bajo</v>
      </c>
      <c r="AL35" s="80" t="str">
        <f>IF(AK35="Riesgo Bajo",Variables!$C$34,IF(AK35="Riesgo Medio",Variables!$D$34,IF(AK35="Riesgo Alto",Variables!$E$34,IF(AK35="Riesgo muy Alto",Variables!$E$34))))</f>
        <v>• Continuar plan de desarrollo en puesto de trabajo</v>
      </c>
      <c r="AN35" s="73" t="str">
        <f t="shared" si="14"/>
        <v>Riesgo Bajo</v>
      </c>
      <c r="AO35" s="80" t="str">
        <f>IF(AN35="Riesgo Bajo",Variables!$C$37,IF(AN35="Riesgo Medio",Variables!$D$37,IF(AN35="Riesgo Alto",Variables!$E$37,IF(AN35="Riesgo muy Alto",Variables!$E$37))))</f>
        <v xml:space="preserve">• Supervision constante roles y responsabilidades
• Formación en Planeacion estrategica
• Refuerzo en Distribucion eficaz del tiempo </v>
      </c>
      <c r="AQ35" s="73" t="str">
        <f t="shared" si="15"/>
        <v>Riesgo Bajo</v>
      </c>
      <c r="AR35" s="80" t="str">
        <f>IF(AQ35="Riesgo Bajo",Variables!$C$40,IF(AQ35="Riesgo Medio",Variables!$D$40,IF(AQ35="Riesgo Alto",Variables!$E$40,IF(AQ35="Riesgo muy Alto",Variables!$E$40))))</f>
        <v xml:space="preserve">• Continuar acciones de preventivas sobre demandas de trabajo
• Ejecutar cronogramas con tiempos de entrega 
• Programación de horarios de acuerdo a normativiudad
• Seguimiento a horarios adicionales y su compensación
</v>
      </c>
      <c r="AT35" s="73" t="str">
        <f t="shared" si="16"/>
        <v>Riesgo Bajo</v>
      </c>
      <c r="AU35" s="80" t="str">
        <f>IF(AT35="Riesgo Bajo",Variables!$C$43,IF(AT35="Riesgo Medio",Variables!$D$43,IF(AT35="Riesgo Alto",Variables!$E$43,IF(AT35="Riesgo muy Alto",Variables!$E$43))))</f>
        <v xml:space="preserve">• Marcar prioridades en las tareas. 
• Establecer cronograas de entrega
•  Garantizar descansos y pausas activas
</v>
      </c>
      <c r="AV35" s="65" t="e">
        <f t="shared" si="0"/>
        <v>#DIV/0!</v>
      </c>
      <c r="AW35" s="73" t="e">
        <f t="shared" si="17"/>
        <v>#DIV/0!</v>
      </c>
      <c r="AY35" s="73" t="str">
        <f t="shared" si="18"/>
        <v>Riesgo Bajo</v>
      </c>
      <c r="AZ35" s="80" t="str">
        <f>IF(AY35="Riesgo Bajo",Variables!$C$47,IF(AY35="Riesgo Medio",Variables!$D$47,IF(AY35="Riesgo Alto",Variables!$E$47,IF(AY35="Riesgo muy Alto",Variables!$E$47))))</f>
        <v>• Divulgar alianzas estrategicas para  actividades de esparcimiento y recreacion
• Promover espacios de crecimiento personal, academico, espiritual o deportivo de forma periodica</v>
      </c>
      <c r="BB35" s="73" t="str">
        <f t="shared" si="19"/>
        <v>Riesgo Bajo</v>
      </c>
      <c r="BC35" s="80" t="str">
        <f>IF(BB35="Riesgo Bajo",Variables!$C$50,IF(BB35="Riesgo Medio",Variables!$D$50,IF(BB35="Riesgo Alto",Variables!$E$50,IF(BB35="Riesgo muy Alto",Variables!$E$50))))</f>
        <v xml:space="preserve">• Capacitar en manejo de las finanzas personales y familiares.
•  Promover ahorros </v>
      </c>
      <c r="BE35" s="73" t="str">
        <f t="shared" si="20"/>
        <v>Riesgo Bajo</v>
      </c>
      <c r="BF35" s="80" t="str">
        <f>IF(BE35="Riesgo Bajo",Variables!$C$53,IF(BE35="Riesgo Medio",Variables!$D$53,IF(BE35="Riesgo Alto",Variables!$E$53,IF(BE35="Riesgo muy Alto",Variables!$E$53))))</f>
        <v>• Sin amenaza, conservación, remodelaciones de acuerdo a condiciones economicas</v>
      </c>
      <c r="BH35" s="73" t="str">
        <f t="shared" si="21"/>
        <v>Riesgo Bajo</v>
      </c>
      <c r="BI35" s="80" t="str">
        <f>IF(BH35="Riesgo Bajo",Variables!$C$56,IF(BH35="Riesgo Medio",Variables!$D$56,IF(BH35="Riesgo Alto",Variables!$E$56,IF(BH35="Riesgo muy Alto",Variables!$E$56))))</f>
        <v xml:space="preserve">• Formaciones en manejo del estrés, inteligencia emocional, manejo de situaciones conflictivas, esparcimiento y tiempo libre
</v>
      </c>
      <c r="BK35" s="73" t="str">
        <f t="shared" si="22"/>
        <v>Riesgo Bajo</v>
      </c>
      <c r="BL35" s="80" t="str">
        <f>IF(BJ35&lt;=30,Variables!$C$59,IF(BJ35&lt;=50,Variables!$D$59,IF(BJ35&lt;=60,Variables!$E$59,IF(BJ35&gt;=100,Variables!E92))))</f>
        <v>• Promoción de la salud mental y prevención del trastorno mental en el  trabajo.
• Fomento de estilos de vida saludables.</v>
      </c>
    </row>
    <row r="36" spans="2:64" s="65" customFormat="1" ht="106.5" customHeight="1" x14ac:dyDescent="0.25">
      <c r="B36" s="66"/>
      <c r="E36" s="66"/>
      <c r="F36" s="66"/>
      <c r="G36" s="66"/>
      <c r="I36" s="67"/>
      <c r="J36" s="78" t="b">
        <f t="shared" si="26"/>
        <v>0</v>
      </c>
      <c r="K36" s="67"/>
      <c r="L36" s="78" t="b">
        <f t="shared" si="2"/>
        <v>0</v>
      </c>
      <c r="N36" s="73" t="str">
        <f t="shared" si="3"/>
        <v>Sin riesgo</v>
      </c>
      <c r="O36" s="74" t="str">
        <f t="shared" si="23"/>
        <v>Medidas de refuerzo, prevención</v>
      </c>
      <c r="Q36" s="22" t="s">
        <v>25</v>
      </c>
      <c r="R36" s="80" t="str">
        <f t="shared" si="5"/>
        <v>ActIvidades de promoción y prevención,seguimiento examenes periodicos</v>
      </c>
      <c r="S36" s="68" t="e">
        <f t="shared" si="6"/>
        <v>#DIV/0!</v>
      </c>
      <c r="T36" s="83" t="e">
        <f t="shared" si="7"/>
        <v>#DIV/0!</v>
      </c>
      <c r="V36" s="73" t="str">
        <f t="shared" si="8"/>
        <v>Riesgo Bajo</v>
      </c>
      <c r="W36" s="74" t="str">
        <f>IF(V36="Riesgo Bajo",Variables!$C$19,IF('Base de datos'!V36="Riesgo Medio",Variables!$D$19,IF('Base de datos'!V36="Riesgo Alto",Variables!$E$19,IF(V36="Riesgo muy Alto",Variables!$E$19))))</f>
        <v xml:space="preserve">• Refuezo habilidades blandas 
• Seguimiento Lideres
•Refuerzo continuo
</v>
      </c>
      <c r="Y36" s="73" t="str">
        <f t="shared" si="9"/>
        <v>Riesgo Bajo</v>
      </c>
      <c r="Z36" s="80" t="str">
        <f>IF(Y36="Riesgo Bajo",Variables!$C$22,IF(Y36="Riesgo Medio",Variables!$D$22,IF(Y36="Riesgo Alto",Variables!$E$22,IF(Y36="Riesgo muy Alto",Variables!$E$22))))</f>
        <v>• Refuezo interacciones grupales 
• Trabajos colaborativos
• Seguimiento y refuerzo habilidades individuales</v>
      </c>
      <c r="AB36" s="73" t="str">
        <f t="shared" si="10"/>
        <v>Riesgo Bajo</v>
      </c>
      <c r="AC36" s="80" t="str">
        <f>IF(AB36="Riesgo Bajo",Variables!$C$25,IF(AB36="Riesgo Medio",Variables!$D$25,IF(AB36="Riesgo Alto",Variables!$E$25,IF(AB36="Riesgo muy Alto",Variables!$E$25))))</f>
        <v>• Continuar retroalimentación constante
• Grupos focales y participativos
• Incentivos cumplimento de logros</v>
      </c>
      <c r="AE36" s="73" t="str">
        <f t="shared" si="11"/>
        <v>Riesgo Bajo</v>
      </c>
      <c r="AF36" s="80" t="str">
        <f>IF(AE36="Riesgo Bajo",Variables!$C$28,IF(AE36="Riesgo Medio",Variables!$D$28,IF(AE36="Riesgo Alto",Variables!$E$28,IF(AE36="Riesgo muy Alto",Variables!$E$28))))</f>
        <v>• Continuar con induccion al puesto, organizacional y seguimiento</v>
      </c>
      <c r="AH36" s="73" t="str">
        <f t="shared" si="12"/>
        <v>Riesgo Bajo</v>
      </c>
      <c r="AI36" s="80" t="str">
        <f>IF(AH36="Riesgo Bajo",Variables!$C$31,IF(AH36="Riesgo Medio",Variables!$D$31,IF(AH36="Riesgo Alto",Variables!$E$31,IF(AH36="Riesgo muy Alto",Variables!$E$31))))</f>
        <v>• Continuar con elplan de formación y desarrollo
• Reforzar formaciones 
• Seguimiento cronogramas de capacitación</v>
      </c>
      <c r="AK36" s="73" t="str">
        <f t="shared" si="13"/>
        <v>Riesgo Bajo</v>
      </c>
      <c r="AL36" s="80" t="str">
        <f>IF(AK36="Riesgo Bajo",Variables!$C$34,IF(AK36="Riesgo Medio",Variables!$D$34,IF(AK36="Riesgo Alto",Variables!$E$34,IF(AK36="Riesgo muy Alto",Variables!$E$34))))</f>
        <v>• Continuar plan de desarrollo en puesto de trabajo</v>
      </c>
      <c r="AN36" s="73" t="str">
        <f t="shared" si="14"/>
        <v>Riesgo Bajo</v>
      </c>
      <c r="AO36" s="80" t="str">
        <f>IF(AN36="Riesgo Bajo",Variables!$C$37,IF(AN36="Riesgo Medio",Variables!$D$37,IF(AN36="Riesgo Alto",Variables!$E$37,IF(AN36="Riesgo muy Alto",Variables!$E$37))))</f>
        <v xml:space="preserve">• Supervision constante roles y responsabilidades
• Formación en Planeacion estrategica
• Refuerzo en Distribucion eficaz del tiempo </v>
      </c>
      <c r="AQ36" s="73" t="str">
        <f t="shared" si="15"/>
        <v>Riesgo Bajo</v>
      </c>
      <c r="AR36" s="80" t="str">
        <f>IF(AQ36="Riesgo Bajo",Variables!$C$40,IF(AQ36="Riesgo Medio",Variables!$D$40,IF(AQ36="Riesgo Alto",Variables!$E$40,IF(AQ36="Riesgo muy Alto",Variables!$E$40))))</f>
        <v xml:space="preserve">• Continuar acciones de preventivas sobre demandas de trabajo
• Ejecutar cronogramas con tiempos de entrega 
• Programación de horarios de acuerdo a normativiudad
• Seguimiento a horarios adicionales y su compensación
</v>
      </c>
      <c r="AT36" s="73" t="str">
        <f t="shared" si="16"/>
        <v>Riesgo Bajo</v>
      </c>
      <c r="AU36" s="80" t="str">
        <f>IF(AT36="Riesgo Bajo",Variables!$C$43,IF(AT36="Riesgo Medio",Variables!$D$43,IF(AT36="Riesgo Alto",Variables!$E$43,IF(AT36="Riesgo muy Alto",Variables!$E$43))))</f>
        <v xml:space="preserve">• Marcar prioridades en las tareas. 
• Establecer cronograas de entrega
•  Garantizar descansos y pausas activas
</v>
      </c>
      <c r="AV36" s="65" t="e">
        <f t="shared" si="0"/>
        <v>#DIV/0!</v>
      </c>
      <c r="AW36" s="73" t="e">
        <f t="shared" si="17"/>
        <v>#DIV/0!</v>
      </c>
      <c r="AY36" s="73" t="str">
        <f t="shared" si="18"/>
        <v>Riesgo Bajo</v>
      </c>
      <c r="AZ36" s="80" t="str">
        <f>IF(AY36="Riesgo Bajo",Variables!$C$47,IF(AY36="Riesgo Medio",Variables!$D$47,IF(AY36="Riesgo Alto",Variables!$E$47,IF(AY36="Riesgo muy Alto",Variables!$E$47))))</f>
        <v>• Divulgar alianzas estrategicas para  actividades de esparcimiento y recreacion
• Promover espacios de crecimiento personal, academico, espiritual o deportivo de forma periodica</v>
      </c>
      <c r="BB36" s="73" t="str">
        <f t="shared" si="19"/>
        <v>Riesgo Bajo</v>
      </c>
      <c r="BC36" s="80" t="str">
        <f>IF(BB36="Riesgo Bajo",Variables!$C$50,IF(BB36="Riesgo Medio",Variables!$D$50,IF(BB36="Riesgo Alto",Variables!$E$50,IF(BB36="Riesgo muy Alto",Variables!$E$50))))</f>
        <v xml:space="preserve">• Capacitar en manejo de las finanzas personales y familiares.
•  Promover ahorros </v>
      </c>
      <c r="BE36" s="73" t="str">
        <f t="shared" si="20"/>
        <v>Riesgo Bajo</v>
      </c>
      <c r="BF36" s="80" t="str">
        <f>IF(BE36="Riesgo Bajo",Variables!$C$53,IF(BE36="Riesgo Medio",Variables!$D$53,IF(BE36="Riesgo Alto",Variables!$E$53,IF(BE36="Riesgo muy Alto",Variables!$E$53))))</f>
        <v>• Sin amenaza, conservación, remodelaciones de acuerdo a condiciones economicas</v>
      </c>
      <c r="BH36" s="73" t="str">
        <f t="shared" si="21"/>
        <v>Riesgo Bajo</v>
      </c>
      <c r="BI36" s="80" t="str">
        <f>IF(BH36="Riesgo Bajo",Variables!$C$56,IF(BH36="Riesgo Medio",Variables!$D$56,IF(BH36="Riesgo Alto",Variables!$E$56,IF(BH36="Riesgo muy Alto",Variables!$E$56))))</f>
        <v xml:space="preserve">• Formaciones en manejo del estrés, inteligencia emocional, manejo de situaciones conflictivas, esparcimiento y tiempo libre
</v>
      </c>
      <c r="BK36" s="73" t="str">
        <f t="shared" si="22"/>
        <v>Riesgo Bajo</v>
      </c>
      <c r="BL36" s="80" t="str">
        <f>IF(BJ36&lt;=30,Variables!$C$59,IF(BJ36&lt;=50,Variables!$D$59,IF(BJ36&lt;=60,Variables!$E$59,IF(BJ36&gt;=100,Variables!E93))))</f>
        <v>• Promoción de la salud mental y prevención del trastorno mental en el  trabajo.
• Fomento de estilos de vida saludables.</v>
      </c>
    </row>
    <row r="37" spans="2:64" s="65" customFormat="1" ht="106.5" customHeight="1" x14ac:dyDescent="0.25">
      <c r="B37" s="66"/>
      <c r="E37" s="66"/>
      <c r="F37" s="66"/>
      <c r="G37" s="66"/>
      <c r="I37" s="67"/>
      <c r="J37" s="78" t="b">
        <f t="shared" si="26"/>
        <v>0</v>
      </c>
      <c r="K37" s="67"/>
      <c r="L37" s="78" t="b">
        <f t="shared" si="2"/>
        <v>0</v>
      </c>
      <c r="N37" s="73" t="str">
        <f t="shared" si="3"/>
        <v>Sin riesgo</v>
      </c>
      <c r="O37" s="74" t="str">
        <f t="shared" si="23"/>
        <v>Medidas de refuerzo, prevención</v>
      </c>
      <c r="Q37" s="22" t="s">
        <v>25</v>
      </c>
      <c r="R37" s="80" t="str">
        <f t="shared" si="5"/>
        <v>ActIvidades de promoción y prevención,seguimiento examenes periodicos</v>
      </c>
      <c r="S37" s="68" t="e">
        <f t="shared" si="6"/>
        <v>#DIV/0!</v>
      </c>
      <c r="T37" s="83" t="e">
        <f t="shared" si="7"/>
        <v>#DIV/0!</v>
      </c>
      <c r="V37" s="73" t="str">
        <f t="shared" si="8"/>
        <v>Riesgo Bajo</v>
      </c>
      <c r="W37" s="74" t="str">
        <f>IF(V37="Riesgo Bajo",Variables!$C$19,IF('Base de datos'!V37="Riesgo Medio",Variables!$D$19,IF('Base de datos'!V37="Riesgo Alto",Variables!$E$19,IF(V37="Riesgo muy Alto",Variables!$E$19))))</f>
        <v xml:space="preserve">• Refuezo habilidades blandas 
• Seguimiento Lideres
•Refuerzo continuo
</v>
      </c>
      <c r="Y37" s="73" t="str">
        <f t="shared" si="9"/>
        <v>Riesgo Bajo</v>
      </c>
      <c r="Z37" s="80" t="str">
        <f>IF(Y37="Riesgo Bajo",Variables!$C$22,IF(Y37="Riesgo Medio",Variables!$D$22,IF(Y37="Riesgo Alto",Variables!$E$22,IF(Y37="Riesgo muy Alto",Variables!$E$22))))</f>
        <v>• Refuezo interacciones grupales 
• Trabajos colaborativos
• Seguimiento y refuerzo habilidades individuales</v>
      </c>
      <c r="AB37" s="73" t="str">
        <f t="shared" si="10"/>
        <v>Riesgo Bajo</v>
      </c>
      <c r="AC37" s="80" t="str">
        <f>IF(AB37="Riesgo Bajo",Variables!$C$25,IF(AB37="Riesgo Medio",Variables!$D$25,IF(AB37="Riesgo Alto",Variables!$E$25,IF(AB37="Riesgo muy Alto",Variables!$E$25))))</f>
        <v>• Continuar retroalimentación constante
• Grupos focales y participativos
• Incentivos cumplimento de logros</v>
      </c>
      <c r="AE37" s="73" t="str">
        <f t="shared" si="11"/>
        <v>Riesgo Bajo</v>
      </c>
      <c r="AF37" s="80" t="str">
        <f>IF(AE37="Riesgo Bajo",Variables!$C$28,IF(AE37="Riesgo Medio",Variables!$D$28,IF(AE37="Riesgo Alto",Variables!$E$28,IF(AE37="Riesgo muy Alto",Variables!$E$28))))</f>
        <v>• Continuar con induccion al puesto, organizacional y seguimiento</v>
      </c>
      <c r="AH37" s="73" t="str">
        <f t="shared" si="12"/>
        <v>Riesgo Bajo</v>
      </c>
      <c r="AI37" s="80" t="str">
        <f>IF(AH37="Riesgo Bajo",Variables!$C$31,IF(AH37="Riesgo Medio",Variables!$D$31,IF(AH37="Riesgo Alto",Variables!$E$31,IF(AH37="Riesgo muy Alto",Variables!$E$31))))</f>
        <v>• Continuar con elplan de formación y desarrollo
• Reforzar formaciones 
• Seguimiento cronogramas de capacitación</v>
      </c>
      <c r="AK37" s="73" t="str">
        <f t="shared" si="13"/>
        <v>Riesgo Bajo</v>
      </c>
      <c r="AL37" s="80" t="str">
        <f>IF(AK37="Riesgo Bajo",Variables!$C$34,IF(AK37="Riesgo Medio",Variables!$D$34,IF(AK37="Riesgo Alto",Variables!$E$34,IF(AK37="Riesgo muy Alto",Variables!$E$34))))</f>
        <v>• Continuar plan de desarrollo en puesto de trabajo</v>
      </c>
      <c r="AN37" s="73" t="str">
        <f t="shared" si="14"/>
        <v>Riesgo Bajo</v>
      </c>
      <c r="AO37" s="80" t="str">
        <f>IF(AN37="Riesgo Bajo",Variables!$C$37,IF(AN37="Riesgo Medio",Variables!$D$37,IF(AN37="Riesgo Alto",Variables!$E$37,IF(AN37="Riesgo muy Alto",Variables!$E$37))))</f>
        <v xml:space="preserve">• Supervision constante roles y responsabilidades
• Formación en Planeacion estrategica
• Refuerzo en Distribucion eficaz del tiempo </v>
      </c>
      <c r="AQ37" s="73" t="str">
        <f t="shared" si="15"/>
        <v>Riesgo Bajo</v>
      </c>
      <c r="AR37" s="80" t="str">
        <f>IF(AQ37="Riesgo Bajo",Variables!$C$40,IF(AQ37="Riesgo Medio",Variables!$D$40,IF(AQ37="Riesgo Alto",Variables!$E$40,IF(AQ37="Riesgo muy Alto",Variables!$E$40))))</f>
        <v xml:space="preserve">• Continuar acciones de preventivas sobre demandas de trabajo
• Ejecutar cronogramas con tiempos de entrega 
• Programación de horarios de acuerdo a normativiudad
• Seguimiento a horarios adicionales y su compensación
</v>
      </c>
      <c r="AT37" s="73" t="str">
        <f t="shared" si="16"/>
        <v>Riesgo Bajo</v>
      </c>
      <c r="AU37" s="80" t="str">
        <f>IF(AT37="Riesgo Bajo",Variables!$C$43,IF(AT37="Riesgo Medio",Variables!$D$43,IF(AT37="Riesgo Alto",Variables!$E$43,IF(AT37="Riesgo muy Alto",Variables!$E$43))))</f>
        <v xml:space="preserve">• Marcar prioridades en las tareas. 
• Establecer cronograas de entrega
•  Garantizar descansos y pausas activas
</v>
      </c>
      <c r="AV37" s="65" t="e">
        <f t="shared" si="0"/>
        <v>#DIV/0!</v>
      </c>
      <c r="AW37" s="73" t="e">
        <f t="shared" si="17"/>
        <v>#DIV/0!</v>
      </c>
      <c r="AY37" s="73" t="str">
        <f t="shared" si="18"/>
        <v>Riesgo Bajo</v>
      </c>
      <c r="AZ37" s="80" t="str">
        <f>IF(AY37="Riesgo Bajo",Variables!$C$47,IF(AY37="Riesgo Medio",Variables!$D$47,IF(AY37="Riesgo Alto",Variables!$E$47,IF(AY37="Riesgo muy Alto",Variables!$E$47))))</f>
        <v>• Divulgar alianzas estrategicas para  actividades de esparcimiento y recreacion
• Promover espacios de crecimiento personal, academico, espiritual o deportivo de forma periodica</v>
      </c>
      <c r="BB37" s="73" t="str">
        <f t="shared" si="19"/>
        <v>Riesgo Bajo</v>
      </c>
      <c r="BC37" s="80" t="str">
        <f>IF(BB37="Riesgo Bajo",Variables!$C$50,IF(BB37="Riesgo Medio",Variables!$D$50,IF(BB37="Riesgo Alto",Variables!$E$50,IF(BB37="Riesgo muy Alto",Variables!$E$50))))</f>
        <v xml:space="preserve">• Capacitar en manejo de las finanzas personales y familiares.
•  Promover ahorros </v>
      </c>
      <c r="BE37" s="73" t="str">
        <f t="shared" si="20"/>
        <v>Riesgo Bajo</v>
      </c>
      <c r="BF37" s="80" t="str">
        <f>IF(BE37="Riesgo Bajo",Variables!$C$53,IF(BE37="Riesgo Medio",Variables!$D$53,IF(BE37="Riesgo Alto",Variables!$E$53,IF(BE37="Riesgo muy Alto",Variables!$E$53))))</f>
        <v>• Sin amenaza, conservación, remodelaciones de acuerdo a condiciones economicas</v>
      </c>
      <c r="BH37" s="73" t="str">
        <f t="shared" si="21"/>
        <v>Riesgo Bajo</v>
      </c>
      <c r="BI37" s="80" t="str">
        <f>IF(BH37="Riesgo Bajo",Variables!$C$56,IF(BH37="Riesgo Medio",Variables!$D$56,IF(BH37="Riesgo Alto",Variables!$E$56,IF(BH37="Riesgo muy Alto",Variables!$E$56))))</f>
        <v xml:space="preserve">• Formaciones en manejo del estrés, inteligencia emocional, manejo de situaciones conflictivas, esparcimiento y tiempo libre
</v>
      </c>
      <c r="BK37" s="73" t="str">
        <f t="shared" si="22"/>
        <v>Riesgo Bajo</v>
      </c>
      <c r="BL37" s="80" t="str">
        <f>IF(BJ37&lt;=30,Variables!$C$59,IF(BJ37&lt;=50,Variables!$D$59,IF(BJ37&lt;=60,Variables!$E$59,IF(BJ37&gt;=100,Variables!E94))))</f>
        <v>• Promoción de la salud mental y prevención del trastorno mental en el  trabajo.
• Fomento de estilos de vida saludables.</v>
      </c>
    </row>
    <row r="38" spans="2:64" s="65" customFormat="1" ht="106.5" customHeight="1" x14ac:dyDescent="0.25">
      <c r="B38" s="66"/>
      <c r="E38" s="66"/>
      <c r="F38" s="66"/>
      <c r="G38" s="66"/>
      <c r="I38" s="67"/>
      <c r="J38" s="78" t="b">
        <f t="shared" si="26"/>
        <v>0</v>
      </c>
      <c r="K38" s="67"/>
      <c r="L38" s="78" t="b">
        <f t="shared" si="2"/>
        <v>0</v>
      </c>
      <c r="N38" s="73" t="str">
        <f t="shared" si="3"/>
        <v>Sin riesgo</v>
      </c>
      <c r="O38" s="74" t="str">
        <f t="shared" si="23"/>
        <v>Medidas de refuerzo, prevención</v>
      </c>
      <c r="Q38" s="22" t="s">
        <v>25</v>
      </c>
      <c r="R38" s="80" t="str">
        <f t="shared" si="5"/>
        <v>ActIvidades de promoción y prevención,seguimiento examenes periodicos</v>
      </c>
      <c r="S38" s="68" t="e">
        <f t="shared" si="6"/>
        <v>#DIV/0!</v>
      </c>
      <c r="T38" s="83" t="e">
        <f t="shared" si="7"/>
        <v>#DIV/0!</v>
      </c>
      <c r="V38" s="73" t="str">
        <f t="shared" si="8"/>
        <v>Riesgo Bajo</v>
      </c>
      <c r="W38" s="74" t="str">
        <f>IF(V38="Riesgo Bajo",Variables!$C$19,IF('Base de datos'!V38="Riesgo Medio",Variables!$D$19,IF('Base de datos'!V38="Riesgo Alto",Variables!$E$19,IF(V38="Riesgo muy Alto",Variables!$E$19))))</f>
        <v xml:space="preserve">• Refuezo habilidades blandas 
• Seguimiento Lideres
•Refuerzo continuo
</v>
      </c>
      <c r="Y38" s="73" t="str">
        <f t="shared" si="9"/>
        <v>Riesgo Bajo</v>
      </c>
      <c r="Z38" s="80" t="str">
        <f>IF(Y38="Riesgo Bajo",Variables!$C$22,IF(Y38="Riesgo Medio",Variables!$D$22,IF(Y38="Riesgo Alto",Variables!$E$22,IF(Y38="Riesgo muy Alto",Variables!$E$22))))</f>
        <v>• Refuezo interacciones grupales 
• Trabajos colaborativos
• Seguimiento y refuerzo habilidades individuales</v>
      </c>
      <c r="AB38" s="73" t="str">
        <f t="shared" si="10"/>
        <v>Riesgo Bajo</v>
      </c>
      <c r="AC38" s="80" t="str">
        <f>IF(AB38="Riesgo Bajo",Variables!$C$25,IF(AB38="Riesgo Medio",Variables!$D$25,IF(AB38="Riesgo Alto",Variables!$E$25,IF(AB38="Riesgo muy Alto",Variables!$E$25))))</f>
        <v>• Continuar retroalimentación constante
• Grupos focales y participativos
• Incentivos cumplimento de logros</v>
      </c>
      <c r="AE38" s="73" t="str">
        <f t="shared" si="11"/>
        <v>Riesgo Bajo</v>
      </c>
      <c r="AF38" s="80" t="str">
        <f>IF(AE38="Riesgo Bajo",Variables!$C$28,IF(AE38="Riesgo Medio",Variables!$D$28,IF(AE38="Riesgo Alto",Variables!$E$28,IF(AE38="Riesgo muy Alto",Variables!$E$28))))</f>
        <v>• Continuar con induccion al puesto, organizacional y seguimiento</v>
      </c>
      <c r="AH38" s="73" t="str">
        <f t="shared" si="12"/>
        <v>Riesgo Bajo</v>
      </c>
      <c r="AI38" s="80" t="str">
        <f>IF(AH38="Riesgo Bajo",Variables!$C$31,IF(AH38="Riesgo Medio",Variables!$D$31,IF(AH38="Riesgo Alto",Variables!$E$31,IF(AH38="Riesgo muy Alto",Variables!$E$31))))</f>
        <v>• Continuar con elplan de formación y desarrollo
• Reforzar formaciones 
• Seguimiento cronogramas de capacitación</v>
      </c>
      <c r="AK38" s="73" t="str">
        <f t="shared" si="13"/>
        <v>Riesgo Bajo</v>
      </c>
      <c r="AL38" s="80" t="str">
        <f>IF(AK38="Riesgo Bajo",Variables!$C$34,IF(AK38="Riesgo Medio",Variables!$D$34,IF(AK38="Riesgo Alto",Variables!$E$34,IF(AK38="Riesgo muy Alto",Variables!$E$34))))</f>
        <v>• Continuar plan de desarrollo en puesto de trabajo</v>
      </c>
      <c r="AN38" s="73" t="str">
        <f t="shared" si="14"/>
        <v>Riesgo Bajo</v>
      </c>
      <c r="AO38" s="80" t="str">
        <f>IF(AN38="Riesgo Bajo",Variables!$C$37,IF(AN38="Riesgo Medio",Variables!$D$37,IF(AN38="Riesgo Alto",Variables!$E$37,IF(AN38="Riesgo muy Alto",Variables!$E$37))))</f>
        <v xml:space="preserve">• Supervision constante roles y responsabilidades
• Formación en Planeacion estrategica
• Refuerzo en Distribucion eficaz del tiempo </v>
      </c>
      <c r="AQ38" s="73" t="str">
        <f t="shared" si="15"/>
        <v>Riesgo Bajo</v>
      </c>
      <c r="AR38" s="80" t="str">
        <f>IF(AQ38="Riesgo Bajo",Variables!$C$40,IF(AQ38="Riesgo Medio",Variables!$D$40,IF(AQ38="Riesgo Alto",Variables!$E$40,IF(AQ38="Riesgo muy Alto",Variables!$E$40))))</f>
        <v xml:space="preserve">• Continuar acciones de preventivas sobre demandas de trabajo
• Ejecutar cronogramas con tiempos de entrega 
• Programación de horarios de acuerdo a normativiudad
• Seguimiento a horarios adicionales y su compensación
</v>
      </c>
      <c r="AT38" s="73" t="str">
        <f t="shared" si="16"/>
        <v>Riesgo Bajo</v>
      </c>
      <c r="AU38" s="80" t="str">
        <f>IF(AT38="Riesgo Bajo",Variables!$C$43,IF(AT38="Riesgo Medio",Variables!$D$43,IF(AT38="Riesgo Alto",Variables!$E$43,IF(AT38="Riesgo muy Alto",Variables!$E$43))))</f>
        <v xml:space="preserve">• Marcar prioridades en las tareas. 
• Establecer cronograas de entrega
•  Garantizar descansos y pausas activas
</v>
      </c>
      <c r="AV38" s="65" t="e">
        <f t="shared" si="0"/>
        <v>#DIV/0!</v>
      </c>
      <c r="AW38" s="73" t="e">
        <f t="shared" si="17"/>
        <v>#DIV/0!</v>
      </c>
      <c r="AY38" s="73" t="str">
        <f t="shared" si="18"/>
        <v>Riesgo Bajo</v>
      </c>
      <c r="AZ38" s="80" t="str">
        <f>IF(AY38="Riesgo Bajo",Variables!$C$47,IF(AY38="Riesgo Medio",Variables!$D$47,IF(AY38="Riesgo Alto",Variables!$E$47,IF(AY38="Riesgo muy Alto",Variables!$E$47))))</f>
        <v>• Divulgar alianzas estrategicas para  actividades de esparcimiento y recreacion
• Promover espacios de crecimiento personal, academico, espiritual o deportivo de forma periodica</v>
      </c>
      <c r="BB38" s="73" t="str">
        <f t="shared" si="19"/>
        <v>Riesgo Bajo</v>
      </c>
      <c r="BC38" s="80" t="str">
        <f>IF(BB38="Riesgo Bajo",Variables!$C$50,IF(BB38="Riesgo Medio",Variables!$D$50,IF(BB38="Riesgo Alto",Variables!$E$50,IF(BB38="Riesgo muy Alto",Variables!$E$50))))</f>
        <v xml:space="preserve">• Capacitar en manejo de las finanzas personales y familiares.
•  Promover ahorros </v>
      </c>
      <c r="BE38" s="73" t="str">
        <f t="shared" si="20"/>
        <v>Riesgo Bajo</v>
      </c>
      <c r="BF38" s="80" t="str">
        <f>IF(BE38="Riesgo Bajo",Variables!$C$53,IF(BE38="Riesgo Medio",Variables!$D$53,IF(BE38="Riesgo Alto",Variables!$E$53,IF(BE38="Riesgo muy Alto",Variables!$E$53))))</f>
        <v>• Sin amenaza, conservación, remodelaciones de acuerdo a condiciones economicas</v>
      </c>
      <c r="BH38" s="73" t="str">
        <f t="shared" si="21"/>
        <v>Riesgo Bajo</v>
      </c>
      <c r="BI38" s="80" t="str">
        <f>IF(BH38="Riesgo Bajo",Variables!$C$56,IF(BH38="Riesgo Medio",Variables!$D$56,IF(BH38="Riesgo Alto",Variables!$E$56,IF(BH38="Riesgo muy Alto",Variables!$E$56))))</f>
        <v xml:space="preserve">• Formaciones en manejo del estrés, inteligencia emocional, manejo de situaciones conflictivas, esparcimiento y tiempo libre
</v>
      </c>
      <c r="BK38" s="73" t="str">
        <f t="shared" si="22"/>
        <v>Riesgo Bajo</v>
      </c>
      <c r="BL38" s="80" t="str">
        <f>IF(BJ38&lt;=30,Variables!$C$59,IF(BJ38&lt;=50,Variables!$D$59,IF(BJ38&lt;=60,Variables!$E$59,IF(BJ38&gt;=100,Variables!E95))))</f>
        <v>• Promoción de la salud mental y prevención del trastorno mental en el  trabajo.
• Fomento de estilos de vida saludables.</v>
      </c>
    </row>
    <row r="39" spans="2:64" s="65" customFormat="1" ht="106.5" customHeight="1" x14ac:dyDescent="0.25">
      <c r="B39" s="66"/>
      <c r="E39" s="66"/>
      <c r="F39" s="66"/>
      <c r="G39" s="66"/>
      <c r="I39" s="67"/>
      <c r="J39" s="78" t="b">
        <f t="shared" si="26"/>
        <v>0</v>
      </c>
      <c r="K39" s="67"/>
      <c r="L39" s="78" t="b">
        <f t="shared" si="2"/>
        <v>0</v>
      </c>
      <c r="N39" s="73" t="str">
        <f t="shared" si="3"/>
        <v>Sin riesgo</v>
      </c>
      <c r="O39" s="74" t="str">
        <f t="shared" si="23"/>
        <v>Medidas de refuerzo, prevención</v>
      </c>
      <c r="Q39" s="22" t="s">
        <v>25</v>
      </c>
      <c r="R39" s="80" t="str">
        <f t="shared" si="5"/>
        <v>ActIvidades de promoción y prevención,seguimiento examenes periodicos</v>
      </c>
      <c r="S39" s="68" t="e">
        <f t="shared" si="6"/>
        <v>#DIV/0!</v>
      </c>
      <c r="T39" s="83" t="e">
        <f t="shared" si="7"/>
        <v>#DIV/0!</v>
      </c>
      <c r="V39" s="73" t="str">
        <f t="shared" si="8"/>
        <v>Riesgo Bajo</v>
      </c>
      <c r="W39" s="74" t="str">
        <f>IF(V39="Riesgo Bajo",Variables!$C$19,IF('Base de datos'!V39="Riesgo Medio",Variables!$D$19,IF('Base de datos'!V39="Riesgo Alto",Variables!$E$19,IF(V39="Riesgo muy Alto",Variables!$E$19))))</f>
        <v xml:space="preserve">• Refuezo habilidades blandas 
• Seguimiento Lideres
•Refuerzo continuo
</v>
      </c>
      <c r="Y39" s="73" t="str">
        <f t="shared" si="9"/>
        <v>Riesgo Bajo</v>
      </c>
      <c r="Z39" s="80" t="str">
        <f>IF(Y39="Riesgo Bajo",Variables!$C$22,IF(Y39="Riesgo Medio",Variables!$D$22,IF(Y39="Riesgo Alto",Variables!$E$22,IF(Y39="Riesgo muy Alto",Variables!$E$22))))</f>
        <v>• Refuezo interacciones grupales 
• Trabajos colaborativos
• Seguimiento y refuerzo habilidades individuales</v>
      </c>
      <c r="AB39" s="73" t="str">
        <f t="shared" si="10"/>
        <v>Riesgo Bajo</v>
      </c>
      <c r="AC39" s="80" t="str">
        <f>IF(AB39="Riesgo Bajo",Variables!$C$25,IF(AB39="Riesgo Medio",Variables!$D$25,IF(AB39="Riesgo Alto",Variables!$E$25,IF(AB39="Riesgo muy Alto",Variables!$E$25))))</f>
        <v>• Continuar retroalimentación constante
• Grupos focales y participativos
• Incentivos cumplimento de logros</v>
      </c>
      <c r="AE39" s="73" t="str">
        <f t="shared" si="11"/>
        <v>Riesgo Bajo</v>
      </c>
      <c r="AF39" s="80" t="str">
        <f>IF(AE39="Riesgo Bajo",Variables!$C$28,IF(AE39="Riesgo Medio",Variables!$D$28,IF(AE39="Riesgo Alto",Variables!$E$28,IF(AE39="Riesgo muy Alto",Variables!$E$28))))</f>
        <v>• Continuar con induccion al puesto, organizacional y seguimiento</v>
      </c>
      <c r="AH39" s="73" t="str">
        <f t="shared" si="12"/>
        <v>Riesgo Bajo</v>
      </c>
      <c r="AI39" s="80" t="str">
        <f>IF(AH39="Riesgo Bajo",Variables!$C$31,IF(AH39="Riesgo Medio",Variables!$D$31,IF(AH39="Riesgo Alto",Variables!$E$31,IF(AH39="Riesgo muy Alto",Variables!$E$31))))</f>
        <v>• Continuar con elplan de formación y desarrollo
• Reforzar formaciones 
• Seguimiento cronogramas de capacitación</v>
      </c>
      <c r="AK39" s="73" t="str">
        <f t="shared" si="13"/>
        <v>Riesgo Bajo</v>
      </c>
      <c r="AL39" s="80" t="str">
        <f>IF(AK39="Riesgo Bajo",Variables!$C$34,IF(AK39="Riesgo Medio",Variables!$D$34,IF(AK39="Riesgo Alto",Variables!$E$34,IF(AK39="Riesgo muy Alto",Variables!$E$34))))</f>
        <v>• Continuar plan de desarrollo en puesto de trabajo</v>
      </c>
      <c r="AN39" s="73" t="str">
        <f t="shared" si="14"/>
        <v>Riesgo Bajo</v>
      </c>
      <c r="AO39" s="80" t="str">
        <f>IF(AN39="Riesgo Bajo",Variables!$C$37,IF(AN39="Riesgo Medio",Variables!$D$37,IF(AN39="Riesgo Alto",Variables!$E$37,IF(AN39="Riesgo muy Alto",Variables!$E$37))))</f>
        <v xml:space="preserve">• Supervision constante roles y responsabilidades
• Formación en Planeacion estrategica
• Refuerzo en Distribucion eficaz del tiempo </v>
      </c>
      <c r="AQ39" s="73" t="str">
        <f t="shared" si="15"/>
        <v>Riesgo Bajo</v>
      </c>
      <c r="AR39" s="80" t="str">
        <f>IF(AQ39="Riesgo Bajo",Variables!$C$40,IF(AQ39="Riesgo Medio",Variables!$D$40,IF(AQ39="Riesgo Alto",Variables!$E$40,IF(AQ39="Riesgo muy Alto",Variables!$E$40))))</f>
        <v xml:space="preserve">• Continuar acciones de preventivas sobre demandas de trabajo
• Ejecutar cronogramas con tiempos de entrega 
• Programación de horarios de acuerdo a normativiudad
• Seguimiento a horarios adicionales y su compensación
</v>
      </c>
      <c r="AT39" s="73" t="str">
        <f t="shared" si="16"/>
        <v>Riesgo Bajo</v>
      </c>
      <c r="AU39" s="80" t="str">
        <f>IF(AT39="Riesgo Bajo",Variables!$C$43,IF(AT39="Riesgo Medio",Variables!$D$43,IF(AT39="Riesgo Alto",Variables!$E$43,IF(AT39="Riesgo muy Alto",Variables!$E$43))))</f>
        <v xml:space="preserve">• Marcar prioridades en las tareas. 
• Establecer cronograas de entrega
•  Garantizar descansos y pausas activas
</v>
      </c>
      <c r="AV39" s="65" t="e">
        <f t="shared" si="0"/>
        <v>#DIV/0!</v>
      </c>
      <c r="AW39" s="73" t="e">
        <f t="shared" si="17"/>
        <v>#DIV/0!</v>
      </c>
      <c r="AY39" s="73" t="str">
        <f t="shared" si="18"/>
        <v>Riesgo Bajo</v>
      </c>
      <c r="AZ39" s="80" t="str">
        <f>IF(AY39="Riesgo Bajo",Variables!$C$47,IF(AY39="Riesgo Medio",Variables!$D$47,IF(AY39="Riesgo Alto",Variables!$E$47,IF(AY39="Riesgo muy Alto",Variables!$E$47))))</f>
        <v>• Divulgar alianzas estrategicas para  actividades de esparcimiento y recreacion
• Promover espacios de crecimiento personal, academico, espiritual o deportivo de forma periodica</v>
      </c>
      <c r="BB39" s="73" t="str">
        <f t="shared" si="19"/>
        <v>Riesgo Bajo</v>
      </c>
      <c r="BC39" s="80" t="str">
        <f>IF(BB39="Riesgo Bajo",Variables!$C$50,IF(BB39="Riesgo Medio",Variables!$D$50,IF(BB39="Riesgo Alto",Variables!$E$50,IF(BB39="Riesgo muy Alto",Variables!$E$50))))</f>
        <v xml:space="preserve">• Capacitar en manejo de las finanzas personales y familiares.
•  Promover ahorros </v>
      </c>
      <c r="BE39" s="73" t="str">
        <f t="shared" si="20"/>
        <v>Riesgo Bajo</v>
      </c>
      <c r="BF39" s="80" t="str">
        <f>IF(BE39="Riesgo Bajo",Variables!$C$53,IF(BE39="Riesgo Medio",Variables!$D$53,IF(BE39="Riesgo Alto",Variables!$E$53,IF(BE39="Riesgo muy Alto",Variables!$E$53))))</f>
        <v>• Sin amenaza, conservación, remodelaciones de acuerdo a condiciones economicas</v>
      </c>
      <c r="BH39" s="73" t="str">
        <f t="shared" si="21"/>
        <v>Riesgo Bajo</v>
      </c>
      <c r="BI39" s="80" t="str">
        <f>IF(BH39="Riesgo Bajo",Variables!$C$56,IF(BH39="Riesgo Medio",Variables!$D$56,IF(BH39="Riesgo Alto",Variables!$E$56,IF(BH39="Riesgo muy Alto",Variables!$E$56))))</f>
        <v xml:space="preserve">• Formaciones en manejo del estrés, inteligencia emocional, manejo de situaciones conflictivas, esparcimiento y tiempo libre
</v>
      </c>
      <c r="BK39" s="73" t="str">
        <f t="shared" si="22"/>
        <v>Riesgo Bajo</v>
      </c>
      <c r="BL39" s="80" t="str">
        <f>IF(BJ39&lt;=30,Variables!$C$59,IF(BJ39&lt;=50,Variables!$D$59,IF(BJ39&lt;=60,Variables!$E$59,IF(BJ39&gt;=100,Variables!E96))))</f>
        <v>• Promoción de la salud mental y prevención del trastorno mental en el  trabajo.
• Fomento de estilos de vida saludables.</v>
      </c>
    </row>
    <row r="40" spans="2:64" s="65" customFormat="1" ht="106.5" customHeight="1" x14ac:dyDescent="0.25">
      <c r="B40" s="66"/>
      <c r="E40" s="66"/>
      <c r="F40" s="66"/>
      <c r="G40" s="66"/>
      <c r="I40" s="67"/>
      <c r="J40" s="78" t="b">
        <f t="shared" si="26"/>
        <v>0</v>
      </c>
      <c r="K40" s="67"/>
      <c r="L40" s="78" t="b">
        <f t="shared" si="2"/>
        <v>0</v>
      </c>
      <c r="N40" s="73" t="str">
        <f t="shared" si="3"/>
        <v>Sin riesgo</v>
      </c>
      <c r="O40" s="74" t="str">
        <f t="shared" si="23"/>
        <v>Medidas de refuerzo, prevención</v>
      </c>
      <c r="Q40" s="22" t="s">
        <v>25</v>
      </c>
      <c r="R40" s="80" t="str">
        <f t="shared" si="5"/>
        <v>ActIvidades de promoción y prevención,seguimiento examenes periodicos</v>
      </c>
      <c r="S40" s="68" t="e">
        <f t="shared" si="6"/>
        <v>#DIV/0!</v>
      </c>
      <c r="T40" s="83" t="e">
        <f t="shared" si="7"/>
        <v>#DIV/0!</v>
      </c>
      <c r="V40" s="73" t="str">
        <f t="shared" si="8"/>
        <v>Riesgo Bajo</v>
      </c>
      <c r="W40" s="74" t="str">
        <f>IF(V40="Riesgo Bajo",Variables!$C$19,IF('Base de datos'!V40="Riesgo Medio",Variables!$D$19,IF('Base de datos'!V40="Riesgo Alto",Variables!$E$19,IF(V40="Riesgo muy Alto",Variables!$E$19))))</f>
        <v xml:space="preserve">• Refuezo habilidades blandas 
• Seguimiento Lideres
•Refuerzo continuo
</v>
      </c>
      <c r="Y40" s="73" t="str">
        <f t="shared" si="9"/>
        <v>Riesgo Bajo</v>
      </c>
      <c r="Z40" s="80" t="str">
        <f>IF(Y40="Riesgo Bajo",Variables!$C$22,IF(Y40="Riesgo Medio",Variables!$D$22,IF(Y40="Riesgo Alto",Variables!$E$22,IF(Y40="Riesgo muy Alto",Variables!$E$22))))</f>
        <v>• Refuezo interacciones grupales 
• Trabajos colaborativos
• Seguimiento y refuerzo habilidades individuales</v>
      </c>
      <c r="AB40" s="73" t="str">
        <f t="shared" si="10"/>
        <v>Riesgo Bajo</v>
      </c>
      <c r="AC40" s="80" t="str">
        <f>IF(AB40="Riesgo Bajo",Variables!$C$25,IF(AB40="Riesgo Medio",Variables!$D$25,IF(AB40="Riesgo Alto",Variables!$E$25,IF(AB40="Riesgo muy Alto",Variables!$E$25))))</f>
        <v>• Continuar retroalimentación constante
• Grupos focales y participativos
• Incentivos cumplimento de logros</v>
      </c>
      <c r="AE40" s="73" t="str">
        <f t="shared" si="11"/>
        <v>Riesgo Bajo</v>
      </c>
      <c r="AF40" s="80" t="str">
        <f>IF(AE40="Riesgo Bajo",Variables!$C$28,IF(AE40="Riesgo Medio",Variables!$D$28,IF(AE40="Riesgo Alto",Variables!$E$28,IF(AE40="Riesgo muy Alto",Variables!$E$28))))</f>
        <v>• Continuar con induccion al puesto, organizacional y seguimiento</v>
      </c>
      <c r="AH40" s="73" t="str">
        <f t="shared" si="12"/>
        <v>Riesgo Bajo</v>
      </c>
      <c r="AI40" s="80" t="str">
        <f>IF(AH40="Riesgo Bajo",Variables!$C$31,IF(AH40="Riesgo Medio",Variables!$D$31,IF(AH40="Riesgo Alto",Variables!$E$31,IF(AH40="Riesgo muy Alto",Variables!$E$31))))</f>
        <v>• Continuar con elplan de formación y desarrollo
• Reforzar formaciones 
• Seguimiento cronogramas de capacitación</v>
      </c>
      <c r="AK40" s="73" t="str">
        <f t="shared" si="13"/>
        <v>Riesgo Bajo</v>
      </c>
      <c r="AL40" s="80" t="str">
        <f>IF(AK40="Riesgo Bajo",Variables!$C$34,IF(AK40="Riesgo Medio",Variables!$D$34,IF(AK40="Riesgo Alto",Variables!$E$34,IF(AK40="Riesgo muy Alto",Variables!$E$34))))</f>
        <v>• Continuar plan de desarrollo en puesto de trabajo</v>
      </c>
      <c r="AN40" s="73" t="str">
        <f t="shared" si="14"/>
        <v>Riesgo Bajo</v>
      </c>
      <c r="AO40" s="80" t="str">
        <f>IF(AN40="Riesgo Bajo",Variables!$C$37,IF(AN40="Riesgo Medio",Variables!$D$37,IF(AN40="Riesgo Alto",Variables!$E$37,IF(AN40="Riesgo muy Alto",Variables!$E$37))))</f>
        <v xml:space="preserve">• Supervision constante roles y responsabilidades
• Formación en Planeacion estrategica
• Refuerzo en Distribucion eficaz del tiempo </v>
      </c>
      <c r="AQ40" s="73" t="str">
        <f t="shared" si="15"/>
        <v>Riesgo Bajo</v>
      </c>
      <c r="AR40" s="80" t="str">
        <f>IF(AQ40="Riesgo Bajo",Variables!$C$40,IF(AQ40="Riesgo Medio",Variables!$D$40,IF(AQ40="Riesgo Alto",Variables!$E$40,IF(AQ40="Riesgo muy Alto",Variables!$E$40))))</f>
        <v xml:space="preserve">• Continuar acciones de preventivas sobre demandas de trabajo
• Ejecutar cronogramas con tiempos de entrega 
• Programación de horarios de acuerdo a normativiudad
• Seguimiento a horarios adicionales y su compensación
</v>
      </c>
      <c r="AT40" s="73" t="str">
        <f t="shared" si="16"/>
        <v>Riesgo Bajo</v>
      </c>
      <c r="AU40" s="80" t="str">
        <f>IF(AT40="Riesgo Bajo",Variables!$C$43,IF(AT40="Riesgo Medio",Variables!$D$43,IF(AT40="Riesgo Alto",Variables!$E$43,IF(AT40="Riesgo muy Alto",Variables!$E$43))))</f>
        <v xml:space="preserve">• Marcar prioridades en las tareas. 
• Establecer cronograas de entrega
•  Garantizar descansos y pausas activas
</v>
      </c>
      <c r="AV40" s="65" t="e">
        <f t="shared" si="0"/>
        <v>#DIV/0!</v>
      </c>
      <c r="AW40" s="73" t="e">
        <f t="shared" si="17"/>
        <v>#DIV/0!</v>
      </c>
      <c r="AY40" s="73" t="str">
        <f t="shared" si="18"/>
        <v>Riesgo Bajo</v>
      </c>
      <c r="AZ40" s="80" t="str">
        <f>IF(AY40="Riesgo Bajo",Variables!$C$47,IF(AY40="Riesgo Medio",Variables!$D$47,IF(AY40="Riesgo Alto",Variables!$E$47,IF(AY40="Riesgo muy Alto",Variables!$E$47))))</f>
        <v>• Divulgar alianzas estrategicas para  actividades de esparcimiento y recreacion
• Promover espacios de crecimiento personal, academico, espiritual o deportivo de forma periodica</v>
      </c>
      <c r="BB40" s="73" t="str">
        <f t="shared" si="19"/>
        <v>Riesgo Bajo</v>
      </c>
      <c r="BC40" s="80" t="str">
        <f>IF(BB40="Riesgo Bajo",Variables!$C$50,IF(BB40="Riesgo Medio",Variables!$D$50,IF(BB40="Riesgo Alto",Variables!$E$50,IF(BB40="Riesgo muy Alto",Variables!$E$50))))</f>
        <v xml:space="preserve">• Capacitar en manejo de las finanzas personales y familiares.
•  Promover ahorros </v>
      </c>
      <c r="BE40" s="73" t="str">
        <f t="shared" si="20"/>
        <v>Riesgo Bajo</v>
      </c>
      <c r="BF40" s="80" t="str">
        <f>IF(BE40="Riesgo Bajo",Variables!$C$53,IF(BE40="Riesgo Medio",Variables!$D$53,IF(BE40="Riesgo Alto",Variables!$E$53,IF(BE40="Riesgo muy Alto",Variables!$E$53))))</f>
        <v>• Sin amenaza, conservación, remodelaciones de acuerdo a condiciones economicas</v>
      </c>
      <c r="BH40" s="73" t="str">
        <f t="shared" si="21"/>
        <v>Riesgo Bajo</v>
      </c>
      <c r="BI40" s="80" t="str">
        <f>IF(BH40="Riesgo Bajo",Variables!$C$56,IF(BH40="Riesgo Medio",Variables!$D$56,IF(BH40="Riesgo Alto",Variables!$E$56,IF(BH40="Riesgo muy Alto",Variables!$E$56))))</f>
        <v xml:space="preserve">• Formaciones en manejo del estrés, inteligencia emocional, manejo de situaciones conflictivas, esparcimiento y tiempo libre
</v>
      </c>
      <c r="BK40" s="73" t="str">
        <f t="shared" si="22"/>
        <v>Riesgo Bajo</v>
      </c>
      <c r="BL40" s="80" t="str">
        <f>IF(BJ40&lt;=30,Variables!$C$59,IF(BJ40&lt;=50,Variables!$D$59,IF(BJ40&lt;=60,Variables!$E$59,IF(BJ40&gt;=100,Variables!E97))))</f>
        <v>• Promoción de la salud mental y prevención del trastorno mental en el  trabajo.
• Fomento de estilos de vida saludables.</v>
      </c>
    </row>
    <row r="41" spans="2:64" s="65" customFormat="1" ht="106.5" customHeight="1" x14ac:dyDescent="0.25">
      <c r="B41" s="66"/>
      <c r="E41" s="66"/>
      <c r="F41" s="66"/>
      <c r="G41" s="66"/>
      <c r="I41" s="67"/>
      <c r="J41" s="78" t="b">
        <f t="shared" si="26"/>
        <v>0</v>
      </c>
      <c r="K41" s="67"/>
      <c r="L41" s="78" t="b">
        <f t="shared" si="2"/>
        <v>0</v>
      </c>
      <c r="N41" s="73" t="str">
        <f t="shared" si="3"/>
        <v>Sin riesgo</v>
      </c>
      <c r="O41" s="74" t="str">
        <f t="shared" si="23"/>
        <v>Medidas de refuerzo, prevención</v>
      </c>
      <c r="Q41" s="22" t="s">
        <v>25</v>
      </c>
      <c r="R41" s="80" t="str">
        <f t="shared" si="5"/>
        <v>ActIvidades de promoción y prevención,seguimiento examenes periodicos</v>
      </c>
      <c r="S41" s="68" t="e">
        <f t="shared" si="6"/>
        <v>#DIV/0!</v>
      </c>
      <c r="T41" s="83" t="e">
        <f t="shared" si="7"/>
        <v>#DIV/0!</v>
      </c>
      <c r="V41" s="73" t="str">
        <f t="shared" si="8"/>
        <v>Riesgo Bajo</v>
      </c>
      <c r="W41" s="74" t="str">
        <f>IF(V41="Riesgo Bajo",Variables!$C$19,IF('Base de datos'!V41="Riesgo Medio",Variables!$D$19,IF('Base de datos'!V41="Riesgo Alto",Variables!$E$19,IF(V41="Riesgo muy Alto",Variables!$E$19))))</f>
        <v xml:space="preserve">• Refuezo habilidades blandas 
• Seguimiento Lideres
•Refuerzo continuo
</v>
      </c>
      <c r="Y41" s="73" t="str">
        <f t="shared" si="9"/>
        <v>Riesgo Bajo</v>
      </c>
      <c r="Z41" s="80" t="str">
        <f>IF(Y41="Riesgo Bajo",Variables!$C$22,IF(Y41="Riesgo Medio",Variables!$D$22,IF(Y41="Riesgo Alto",Variables!$E$22,IF(Y41="Riesgo muy Alto",Variables!$E$22))))</f>
        <v>• Refuezo interacciones grupales 
• Trabajos colaborativos
• Seguimiento y refuerzo habilidades individuales</v>
      </c>
      <c r="AB41" s="73" t="str">
        <f t="shared" si="10"/>
        <v>Riesgo Bajo</v>
      </c>
      <c r="AC41" s="80" t="str">
        <f>IF(AB41="Riesgo Bajo",Variables!$C$25,IF(AB41="Riesgo Medio",Variables!$D$25,IF(AB41="Riesgo Alto",Variables!$E$25,IF(AB41="Riesgo muy Alto",Variables!$E$25))))</f>
        <v>• Continuar retroalimentación constante
• Grupos focales y participativos
• Incentivos cumplimento de logros</v>
      </c>
      <c r="AE41" s="73" t="str">
        <f t="shared" si="11"/>
        <v>Riesgo Bajo</v>
      </c>
      <c r="AF41" s="80" t="str">
        <f>IF(AE41="Riesgo Bajo",Variables!$C$28,IF(AE41="Riesgo Medio",Variables!$D$28,IF(AE41="Riesgo Alto",Variables!$E$28,IF(AE41="Riesgo muy Alto",Variables!$E$28))))</f>
        <v>• Continuar con induccion al puesto, organizacional y seguimiento</v>
      </c>
      <c r="AH41" s="73" t="str">
        <f t="shared" si="12"/>
        <v>Riesgo Bajo</v>
      </c>
      <c r="AI41" s="80" t="str">
        <f>IF(AH41="Riesgo Bajo",Variables!$C$31,IF(AH41="Riesgo Medio",Variables!$D$31,IF(AH41="Riesgo Alto",Variables!$E$31,IF(AH41="Riesgo muy Alto",Variables!$E$31))))</f>
        <v>• Continuar con elplan de formación y desarrollo
• Reforzar formaciones 
• Seguimiento cronogramas de capacitación</v>
      </c>
      <c r="AK41" s="73" t="str">
        <f t="shared" si="13"/>
        <v>Riesgo Bajo</v>
      </c>
      <c r="AL41" s="80" t="str">
        <f>IF(AK41="Riesgo Bajo",Variables!$C$34,IF(AK41="Riesgo Medio",Variables!$D$34,IF(AK41="Riesgo Alto",Variables!$E$34,IF(AK41="Riesgo muy Alto",Variables!$E$34))))</f>
        <v>• Continuar plan de desarrollo en puesto de trabajo</v>
      </c>
      <c r="AN41" s="73" t="str">
        <f t="shared" si="14"/>
        <v>Riesgo Bajo</v>
      </c>
      <c r="AO41" s="80" t="str">
        <f>IF(AN41="Riesgo Bajo",Variables!$C$37,IF(AN41="Riesgo Medio",Variables!$D$37,IF(AN41="Riesgo Alto",Variables!$E$37,IF(AN41="Riesgo muy Alto",Variables!$E$37))))</f>
        <v xml:space="preserve">• Supervision constante roles y responsabilidades
• Formación en Planeacion estrategica
• Refuerzo en Distribucion eficaz del tiempo </v>
      </c>
      <c r="AQ41" s="73" t="str">
        <f t="shared" si="15"/>
        <v>Riesgo Bajo</v>
      </c>
      <c r="AR41" s="80" t="str">
        <f>IF(AQ41="Riesgo Bajo",Variables!$C$40,IF(AQ41="Riesgo Medio",Variables!$D$40,IF(AQ41="Riesgo Alto",Variables!$E$40,IF(AQ41="Riesgo muy Alto",Variables!$E$40))))</f>
        <v xml:space="preserve">• Continuar acciones de preventivas sobre demandas de trabajo
• Ejecutar cronogramas con tiempos de entrega 
• Programación de horarios de acuerdo a normativiudad
• Seguimiento a horarios adicionales y su compensación
</v>
      </c>
      <c r="AT41" s="73" t="str">
        <f t="shared" si="16"/>
        <v>Riesgo Bajo</v>
      </c>
      <c r="AU41" s="80" t="str">
        <f>IF(AT41="Riesgo Bajo",Variables!$C$43,IF(AT41="Riesgo Medio",Variables!$D$43,IF(AT41="Riesgo Alto",Variables!$E$43,IF(AT41="Riesgo muy Alto",Variables!$E$43))))</f>
        <v xml:space="preserve">• Marcar prioridades en las tareas. 
• Establecer cronograas de entrega
•  Garantizar descansos y pausas activas
</v>
      </c>
      <c r="AV41" s="65" t="e">
        <f t="shared" si="0"/>
        <v>#DIV/0!</v>
      </c>
      <c r="AW41" s="73" t="e">
        <f t="shared" si="17"/>
        <v>#DIV/0!</v>
      </c>
      <c r="AY41" s="73" t="str">
        <f t="shared" si="18"/>
        <v>Riesgo Bajo</v>
      </c>
      <c r="AZ41" s="80" t="str">
        <f>IF(AY41="Riesgo Bajo",Variables!$C$47,IF(AY41="Riesgo Medio",Variables!$D$47,IF(AY41="Riesgo Alto",Variables!$E$47,IF(AY41="Riesgo muy Alto",Variables!$E$47))))</f>
        <v>• Divulgar alianzas estrategicas para  actividades de esparcimiento y recreacion
• Promover espacios de crecimiento personal, academico, espiritual o deportivo de forma periodica</v>
      </c>
      <c r="BB41" s="73" t="str">
        <f t="shared" si="19"/>
        <v>Riesgo Bajo</v>
      </c>
      <c r="BC41" s="80" t="str">
        <f>IF(BB41="Riesgo Bajo",Variables!$C$50,IF(BB41="Riesgo Medio",Variables!$D$50,IF(BB41="Riesgo Alto",Variables!$E$50,IF(BB41="Riesgo muy Alto",Variables!$E$50))))</f>
        <v xml:space="preserve">• Capacitar en manejo de las finanzas personales y familiares.
•  Promover ahorros </v>
      </c>
      <c r="BE41" s="73" t="str">
        <f t="shared" si="20"/>
        <v>Riesgo Bajo</v>
      </c>
      <c r="BF41" s="80" t="str">
        <f>IF(BE41="Riesgo Bajo",Variables!$C$53,IF(BE41="Riesgo Medio",Variables!$D$53,IF(BE41="Riesgo Alto",Variables!$E$53,IF(BE41="Riesgo muy Alto",Variables!$E$53))))</f>
        <v>• Sin amenaza, conservación, remodelaciones de acuerdo a condiciones economicas</v>
      </c>
      <c r="BH41" s="73" t="str">
        <f t="shared" si="21"/>
        <v>Riesgo Bajo</v>
      </c>
      <c r="BI41" s="80" t="str">
        <f>IF(BH41="Riesgo Bajo",Variables!$C$56,IF(BH41="Riesgo Medio",Variables!$D$56,IF(BH41="Riesgo Alto",Variables!$E$56,IF(BH41="Riesgo muy Alto",Variables!$E$56))))</f>
        <v xml:space="preserve">• Formaciones en manejo del estrés, inteligencia emocional, manejo de situaciones conflictivas, esparcimiento y tiempo libre
</v>
      </c>
      <c r="BK41" s="73" t="str">
        <f t="shared" si="22"/>
        <v>Riesgo Bajo</v>
      </c>
      <c r="BL41" s="80" t="str">
        <f>IF(BJ41&lt;=30,Variables!$C$59,IF(BJ41&lt;=50,Variables!$D$59,IF(BJ41&lt;=60,Variables!$E$59,IF(BJ41&gt;=100,Variables!E98))))</f>
        <v>• Promoción de la salud mental y prevención del trastorno mental en el  trabajo.
• Fomento de estilos de vida saludables.</v>
      </c>
    </row>
    <row r="42" spans="2:64" s="65" customFormat="1" ht="106.5" customHeight="1" x14ac:dyDescent="0.25">
      <c r="B42" s="66"/>
      <c r="E42" s="66"/>
      <c r="F42" s="66"/>
      <c r="G42" s="66"/>
      <c r="I42" s="67"/>
      <c r="J42" s="78" t="b">
        <f t="shared" si="26"/>
        <v>0</v>
      </c>
      <c r="K42" s="67"/>
      <c r="L42" s="78" t="b">
        <f t="shared" si="2"/>
        <v>0</v>
      </c>
      <c r="N42" s="73" t="str">
        <f t="shared" si="3"/>
        <v>Sin riesgo</v>
      </c>
      <c r="O42" s="74" t="str">
        <f t="shared" si="23"/>
        <v>Medidas de refuerzo, prevención</v>
      </c>
      <c r="Q42" s="22" t="s">
        <v>25</v>
      </c>
      <c r="R42" s="80" t="str">
        <f t="shared" si="5"/>
        <v>ActIvidades de promoción y prevención,seguimiento examenes periodicos</v>
      </c>
      <c r="S42" s="68" t="e">
        <f t="shared" si="6"/>
        <v>#DIV/0!</v>
      </c>
      <c r="T42" s="83" t="e">
        <f t="shared" si="7"/>
        <v>#DIV/0!</v>
      </c>
      <c r="V42" s="73" t="str">
        <f t="shared" si="8"/>
        <v>Riesgo Bajo</v>
      </c>
      <c r="W42" s="74" t="str">
        <f>IF(V42="Riesgo Bajo",Variables!$C$19,IF('Base de datos'!V42="Riesgo Medio",Variables!$D$19,IF('Base de datos'!V42="Riesgo Alto",Variables!$E$19,IF(V42="Riesgo muy Alto",Variables!$E$19))))</f>
        <v xml:space="preserve">• Refuezo habilidades blandas 
• Seguimiento Lideres
•Refuerzo continuo
</v>
      </c>
      <c r="Y42" s="73" t="str">
        <f t="shared" si="9"/>
        <v>Riesgo Bajo</v>
      </c>
      <c r="Z42" s="80" t="str">
        <f>IF(Y42="Riesgo Bajo",Variables!$C$22,IF(Y42="Riesgo Medio",Variables!$D$22,IF(Y42="Riesgo Alto",Variables!$E$22,IF(Y42="Riesgo muy Alto",Variables!$E$22))))</f>
        <v>• Refuezo interacciones grupales 
• Trabajos colaborativos
• Seguimiento y refuerzo habilidades individuales</v>
      </c>
      <c r="AB42" s="73" t="str">
        <f t="shared" si="10"/>
        <v>Riesgo Bajo</v>
      </c>
      <c r="AC42" s="80" t="str">
        <f>IF(AB42="Riesgo Bajo",Variables!$C$25,IF(AB42="Riesgo Medio",Variables!$D$25,IF(AB42="Riesgo Alto",Variables!$E$25,IF(AB42="Riesgo muy Alto",Variables!$E$25))))</f>
        <v>• Continuar retroalimentación constante
• Grupos focales y participativos
• Incentivos cumplimento de logros</v>
      </c>
      <c r="AE42" s="73" t="str">
        <f t="shared" si="11"/>
        <v>Riesgo Bajo</v>
      </c>
      <c r="AF42" s="80" t="str">
        <f>IF(AE42="Riesgo Bajo",Variables!$C$28,IF(AE42="Riesgo Medio",Variables!$D$28,IF(AE42="Riesgo Alto",Variables!$E$28,IF(AE42="Riesgo muy Alto",Variables!$E$28))))</f>
        <v>• Continuar con induccion al puesto, organizacional y seguimiento</v>
      </c>
      <c r="AH42" s="73" t="str">
        <f t="shared" si="12"/>
        <v>Riesgo Bajo</v>
      </c>
      <c r="AI42" s="80" t="str">
        <f>IF(AH42="Riesgo Bajo",Variables!$C$31,IF(AH42="Riesgo Medio",Variables!$D$31,IF(AH42="Riesgo Alto",Variables!$E$31,IF(AH42="Riesgo muy Alto",Variables!$E$31))))</f>
        <v>• Continuar con elplan de formación y desarrollo
• Reforzar formaciones 
• Seguimiento cronogramas de capacitación</v>
      </c>
      <c r="AK42" s="73" t="str">
        <f t="shared" si="13"/>
        <v>Riesgo Bajo</v>
      </c>
      <c r="AL42" s="80" t="str">
        <f>IF(AK42="Riesgo Bajo",Variables!$C$34,IF(AK42="Riesgo Medio",Variables!$D$34,IF(AK42="Riesgo Alto",Variables!$E$34,IF(AK42="Riesgo muy Alto",Variables!$E$34))))</f>
        <v>• Continuar plan de desarrollo en puesto de trabajo</v>
      </c>
      <c r="AN42" s="73" t="str">
        <f t="shared" si="14"/>
        <v>Riesgo Bajo</v>
      </c>
      <c r="AO42" s="80" t="str">
        <f>IF(AN42="Riesgo Bajo",Variables!$C$37,IF(AN42="Riesgo Medio",Variables!$D$37,IF(AN42="Riesgo Alto",Variables!$E$37,IF(AN42="Riesgo muy Alto",Variables!$E$37))))</f>
        <v xml:space="preserve">• Supervision constante roles y responsabilidades
• Formación en Planeacion estrategica
• Refuerzo en Distribucion eficaz del tiempo </v>
      </c>
      <c r="AQ42" s="73" t="str">
        <f t="shared" si="15"/>
        <v>Riesgo Bajo</v>
      </c>
      <c r="AR42" s="80" t="str">
        <f>IF(AQ42="Riesgo Bajo",Variables!$C$40,IF(AQ42="Riesgo Medio",Variables!$D$40,IF(AQ42="Riesgo Alto",Variables!$E$40,IF(AQ42="Riesgo muy Alto",Variables!$E$40))))</f>
        <v xml:space="preserve">• Continuar acciones de preventivas sobre demandas de trabajo
• Ejecutar cronogramas con tiempos de entrega 
• Programación de horarios de acuerdo a normativiudad
• Seguimiento a horarios adicionales y su compensación
</v>
      </c>
      <c r="AT42" s="73" t="str">
        <f t="shared" si="16"/>
        <v>Riesgo Bajo</v>
      </c>
      <c r="AU42" s="80" t="str">
        <f>IF(AT42="Riesgo Bajo",Variables!$C$43,IF(AT42="Riesgo Medio",Variables!$D$43,IF(AT42="Riesgo Alto",Variables!$E$43,IF(AT42="Riesgo muy Alto",Variables!$E$43))))</f>
        <v xml:space="preserve">• Marcar prioridades en las tareas. 
• Establecer cronograas de entrega
•  Garantizar descansos y pausas activas
</v>
      </c>
      <c r="AV42" s="65" t="e">
        <f t="shared" si="0"/>
        <v>#DIV/0!</v>
      </c>
      <c r="AW42" s="73" t="e">
        <f t="shared" si="17"/>
        <v>#DIV/0!</v>
      </c>
      <c r="AY42" s="73" t="str">
        <f t="shared" si="18"/>
        <v>Riesgo Bajo</v>
      </c>
      <c r="AZ42" s="80" t="str">
        <f>IF(AY42="Riesgo Bajo",Variables!$C$47,IF(AY42="Riesgo Medio",Variables!$D$47,IF(AY42="Riesgo Alto",Variables!$E$47,IF(AY42="Riesgo muy Alto",Variables!$E$47))))</f>
        <v>• Divulgar alianzas estrategicas para  actividades de esparcimiento y recreacion
• Promover espacios de crecimiento personal, academico, espiritual o deportivo de forma periodica</v>
      </c>
      <c r="BB42" s="73" t="str">
        <f t="shared" si="19"/>
        <v>Riesgo Bajo</v>
      </c>
      <c r="BC42" s="80" t="str">
        <f>IF(BB42="Riesgo Bajo",Variables!$C$50,IF(BB42="Riesgo Medio",Variables!$D$50,IF(BB42="Riesgo Alto",Variables!$E$50,IF(BB42="Riesgo muy Alto",Variables!$E$50))))</f>
        <v xml:space="preserve">• Capacitar en manejo de las finanzas personales y familiares.
•  Promover ahorros </v>
      </c>
      <c r="BE42" s="73" t="str">
        <f t="shared" si="20"/>
        <v>Riesgo Bajo</v>
      </c>
      <c r="BF42" s="80" t="str">
        <f>IF(BE42="Riesgo Bajo",Variables!$C$53,IF(BE42="Riesgo Medio",Variables!$D$53,IF(BE42="Riesgo Alto",Variables!$E$53,IF(BE42="Riesgo muy Alto",Variables!$E$53))))</f>
        <v>• Sin amenaza, conservación, remodelaciones de acuerdo a condiciones economicas</v>
      </c>
      <c r="BH42" s="73" t="str">
        <f t="shared" si="21"/>
        <v>Riesgo Bajo</v>
      </c>
      <c r="BI42" s="80" t="str">
        <f>IF(BH42="Riesgo Bajo",Variables!$C$56,IF(BH42="Riesgo Medio",Variables!$D$56,IF(BH42="Riesgo Alto",Variables!$E$56,IF(BH42="Riesgo muy Alto",Variables!$E$56))))</f>
        <v xml:space="preserve">• Formaciones en manejo del estrés, inteligencia emocional, manejo de situaciones conflictivas, esparcimiento y tiempo libre
</v>
      </c>
      <c r="BK42" s="73" t="str">
        <f t="shared" si="22"/>
        <v>Riesgo Bajo</v>
      </c>
      <c r="BL42" s="80" t="str">
        <f>IF(BJ42&lt;=30,Variables!$C$59,IF(BJ42&lt;=50,Variables!$D$59,IF(BJ42&lt;=60,Variables!$E$59,IF(BJ42&gt;=100,Variables!E99))))</f>
        <v>• Promoción de la salud mental y prevención del trastorno mental en el  trabajo.
• Fomento de estilos de vida saludables.</v>
      </c>
    </row>
    <row r="43" spans="2:64" s="65" customFormat="1" ht="106.5" customHeight="1" x14ac:dyDescent="0.25">
      <c r="B43" s="66"/>
      <c r="E43" s="66"/>
      <c r="F43" s="66"/>
      <c r="G43" s="66"/>
      <c r="I43" s="67"/>
      <c r="J43" s="78" t="b">
        <f t="shared" si="26"/>
        <v>0</v>
      </c>
      <c r="K43" s="67"/>
      <c r="L43" s="78" t="b">
        <f t="shared" si="2"/>
        <v>0</v>
      </c>
      <c r="N43" s="73" t="str">
        <f t="shared" si="3"/>
        <v>Sin riesgo</v>
      </c>
      <c r="O43" s="74" t="str">
        <f t="shared" si="23"/>
        <v>Medidas de refuerzo, prevención</v>
      </c>
      <c r="Q43" s="22" t="s">
        <v>25</v>
      </c>
      <c r="R43" s="80" t="str">
        <f t="shared" si="5"/>
        <v>ActIvidades de promoción y prevención,seguimiento examenes periodicos</v>
      </c>
      <c r="S43" s="68" t="e">
        <f t="shared" si="6"/>
        <v>#DIV/0!</v>
      </c>
      <c r="T43" s="83" t="e">
        <f t="shared" si="7"/>
        <v>#DIV/0!</v>
      </c>
      <c r="V43" s="73" t="str">
        <f t="shared" si="8"/>
        <v>Riesgo Bajo</v>
      </c>
      <c r="W43" s="74" t="str">
        <f>IF(V43="Riesgo Bajo",Variables!$C$19,IF('Base de datos'!V43="Riesgo Medio",Variables!$D$19,IF('Base de datos'!V43="Riesgo Alto",Variables!$E$19,IF(V43="Riesgo muy Alto",Variables!$E$19))))</f>
        <v xml:space="preserve">• Refuezo habilidades blandas 
• Seguimiento Lideres
•Refuerzo continuo
</v>
      </c>
      <c r="Y43" s="73" t="str">
        <f t="shared" si="9"/>
        <v>Riesgo Bajo</v>
      </c>
      <c r="Z43" s="80" t="str">
        <f>IF(Y43="Riesgo Bajo",Variables!$C$22,IF(Y43="Riesgo Medio",Variables!$D$22,IF(Y43="Riesgo Alto",Variables!$E$22,IF(Y43="Riesgo muy Alto",Variables!$E$22))))</f>
        <v>• Refuezo interacciones grupales 
• Trabajos colaborativos
• Seguimiento y refuerzo habilidades individuales</v>
      </c>
      <c r="AB43" s="73" t="str">
        <f t="shared" si="10"/>
        <v>Riesgo Bajo</v>
      </c>
      <c r="AC43" s="80" t="str">
        <f>IF(AB43="Riesgo Bajo",Variables!$C$25,IF(AB43="Riesgo Medio",Variables!$D$25,IF(AB43="Riesgo Alto",Variables!$E$25,IF(AB43="Riesgo muy Alto",Variables!$E$25))))</f>
        <v>• Continuar retroalimentación constante
• Grupos focales y participativos
• Incentivos cumplimento de logros</v>
      </c>
      <c r="AE43" s="73" t="str">
        <f t="shared" si="11"/>
        <v>Riesgo Bajo</v>
      </c>
      <c r="AF43" s="80" t="str">
        <f>IF(AE43="Riesgo Bajo",Variables!$C$28,IF(AE43="Riesgo Medio",Variables!$D$28,IF(AE43="Riesgo Alto",Variables!$E$28,IF(AE43="Riesgo muy Alto",Variables!$E$28))))</f>
        <v>• Continuar con induccion al puesto, organizacional y seguimiento</v>
      </c>
      <c r="AH43" s="73" t="str">
        <f t="shared" si="12"/>
        <v>Riesgo Bajo</v>
      </c>
      <c r="AI43" s="80" t="str">
        <f>IF(AH43="Riesgo Bajo",Variables!$C$31,IF(AH43="Riesgo Medio",Variables!$D$31,IF(AH43="Riesgo Alto",Variables!$E$31,IF(AH43="Riesgo muy Alto",Variables!$E$31))))</f>
        <v>• Continuar con elplan de formación y desarrollo
• Reforzar formaciones 
• Seguimiento cronogramas de capacitación</v>
      </c>
      <c r="AK43" s="73" t="str">
        <f t="shared" si="13"/>
        <v>Riesgo Bajo</v>
      </c>
      <c r="AL43" s="80" t="str">
        <f>IF(AK43="Riesgo Bajo",Variables!$C$34,IF(AK43="Riesgo Medio",Variables!$D$34,IF(AK43="Riesgo Alto",Variables!$E$34,IF(AK43="Riesgo muy Alto",Variables!$E$34))))</f>
        <v>• Continuar plan de desarrollo en puesto de trabajo</v>
      </c>
      <c r="AN43" s="73" t="str">
        <f t="shared" si="14"/>
        <v>Riesgo Bajo</v>
      </c>
      <c r="AO43" s="80" t="str">
        <f>IF(AN43="Riesgo Bajo",Variables!$C$37,IF(AN43="Riesgo Medio",Variables!$D$37,IF(AN43="Riesgo Alto",Variables!$E$37,IF(AN43="Riesgo muy Alto",Variables!$E$37))))</f>
        <v xml:space="preserve">• Supervision constante roles y responsabilidades
• Formación en Planeacion estrategica
• Refuerzo en Distribucion eficaz del tiempo </v>
      </c>
      <c r="AQ43" s="73" t="str">
        <f t="shared" si="15"/>
        <v>Riesgo Bajo</v>
      </c>
      <c r="AR43" s="80" t="str">
        <f>IF(AQ43="Riesgo Bajo",Variables!$C$40,IF(AQ43="Riesgo Medio",Variables!$D$40,IF(AQ43="Riesgo Alto",Variables!$E$40,IF(AQ43="Riesgo muy Alto",Variables!$E$40))))</f>
        <v xml:space="preserve">• Continuar acciones de preventivas sobre demandas de trabajo
• Ejecutar cronogramas con tiempos de entrega 
• Programación de horarios de acuerdo a normativiudad
• Seguimiento a horarios adicionales y su compensación
</v>
      </c>
      <c r="AT43" s="73" t="str">
        <f t="shared" si="16"/>
        <v>Riesgo Bajo</v>
      </c>
      <c r="AU43" s="80" t="str">
        <f>IF(AT43="Riesgo Bajo",Variables!$C$43,IF(AT43="Riesgo Medio",Variables!$D$43,IF(AT43="Riesgo Alto",Variables!$E$43,IF(AT43="Riesgo muy Alto",Variables!$E$43))))</f>
        <v xml:space="preserve">• Marcar prioridades en las tareas. 
• Establecer cronograas de entrega
•  Garantizar descansos y pausas activas
</v>
      </c>
      <c r="AV43" s="65" t="e">
        <f t="shared" si="0"/>
        <v>#DIV/0!</v>
      </c>
      <c r="AW43" s="73" t="e">
        <f t="shared" si="17"/>
        <v>#DIV/0!</v>
      </c>
      <c r="AY43" s="73" t="str">
        <f t="shared" si="18"/>
        <v>Riesgo Bajo</v>
      </c>
      <c r="AZ43" s="80" t="str">
        <f>IF(AY43="Riesgo Bajo",Variables!$C$47,IF(AY43="Riesgo Medio",Variables!$D$47,IF(AY43="Riesgo Alto",Variables!$E$47,IF(AY43="Riesgo muy Alto",Variables!$E$47))))</f>
        <v>• Divulgar alianzas estrategicas para  actividades de esparcimiento y recreacion
• Promover espacios de crecimiento personal, academico, espiritual o deportivo de forma periodica</v>
      </c>
      <c r="BB43" s="73" t="str">
        <f t="shared" si="19"/>
        <v>Riesgo Bajo</v>
      </c>
      <c r="BC43" s="80" t="str">
        <f>IF(BB43="Riesgo Bajo",Variables!$C$50,IF(BB43="Riesgo Medio",Variables!$D$50,IF(BB43="Riesgo Alto",Variables!$E$50,IF(BB43="Riesgo muy Alto",Variables!$E$50))))</f>
        <v xml:space="preserve">• Capacitar en manejo de las finanzas personales y familiares.
•  Promover ahorros </v>
      </c>
      <c r="BE43" s="73" t="str">
        <f t="shared" si="20"/>
        <v>Riesgo Bajo</v>
      </c>
      <c r="BF43" s="80" t="str">
        <f>IF(BE43="Riesgo Bajo",Variables!$C$53,IF(BE43="Riesgo Medio",Variables!$D$53,IF(BE43="Riesgo Alto",Variables!$E$53,IF(BE43="Riesgo muy Alto",Variables!$E$53))))</f>
        <v>• Sin amenaza, conservación, remodelaciones de acuerdo a condiciones economicas</v>
      </c>
      <c r="BH43" s="73" t="str">
        <f t="shared" si="21"/>
        <v>Riesgo Bajo</v>
      </c>
      <c r="BI43" s="80" t="str">
        <f>IF(BH43="Riesgo Bajo",Variables!$C$56,IF(BH43="Riesgo Medio",Variables!$D$56,IF(BH43="Riesgo Alto",Variables!$E$56,IF(BH43="Riesgo muy Alto",Variables!$E$56))))</f>
        <v xml:space="preserve">• Formaciones en manejo del estrés, inteligencia emocional, manejo de situaciones conflictivas, esparcimiento y tiempo libre
</v>
      </c>
      <c r="BK43" s="73" t="str">
        <f t="shared" si="22"/>
        <v>Riesgo Bajo</v>
      </c>
      <c r="BL43" s="80" t="str">
        <f>IF(BJ43&lt;=30,Variables!$C$59,IF(BJ43&lt;=50,Variables!$D$59,IF(BJ43&lt;=60,Variables!$E$59,IF(BJ43&gt;=100,Variables!E100))))</f>
        <v>• Promoción de la salud mental y prevención del trastorno mental en el  trabajo.
• Fomento de estilos de vida saludables.</v>
      </c>
    </row>
    <row r="44" spans="2:64" s="65" customFormat="1" ht="106.5" customHeight="1" x14ac:dyDescent="0.25">
      <c r="B44" s="66"/>
      <c r="E44" s="66"/>
      <c r="F44" s="66"/>
      <c r="G44" s="66"/>
      <c r="I44" s="67"/>
      <c r="J44" s="78" t="b">
        <f t="shared" si="26"/>
        <v>0</v>
      </c>
      <c r="K44" s="67"/>
      <c r="L44" s="78" t="b">
        <f t="shared" si="2"/>
        <v>0</v>
      </c>
      <c r="N44" s="73" t="str">
        <f t="shared" si="3"/>
        <v>Sin riesgo</v>
      </c>
      <c r="O44" s="74" t="str">
        <f t="shared" si="23"/>
        <v>Medidas de refuerzo, prevención</v>
      </c>
      <c r="Q44" s="22" t="s">
        <v>25</v>
      </c>
      <c r="R44" s="80" t="str">
        <f t="shared" si="5"/>
        <v>ActIvidades de promoción y prevención,seguimiento examenes periodicos</v>
      </c>
      <c r="S44" s="68" t="e">
        <f t="shared" si="6"/>
        <v>#DIV/0!</v>
      </c>
      <c r="T44" s="83" t="e">
        <f t="shared" si="7"/>
        <v>#DIV/0!</v>
      </c>
      <c r="V44" s="73" t="str">
        <f t="shared" si="8"/>
        <v>Riesgo Bajo</v>
      </c>
      <c r="W44" s="74" t="str">
        <f>IF(V44="Riesgo Bajo",Variables!$C$19,IF('Base de datos'!V44="Riesgo Medio",Variables!$D$19,IF('Base de datos'!V44="Riesgo Alto",Variables!$E$19,IF(V44="Riesgo muy Alto",Variables!$E$19))))</f>
        <v xml:space="preserve">• Refuezo habilidades blandas 
• Seguimiento Lideres
•Refuerzo continuo
</v>
      </c>
      <c r="Y44" s="73" t="str">
        <f t="shared" si="9"/>
        <v>Riesgo Bajo</v>
      </c>
      <c r="Z44" s="80" t="str">
        <f>IF(Y44="Riesgo Bajo",Variables!$C$22,IF(Y44="Riesgo Medio",Variables!$D$22,IF(Y44="Riesgo Alto",Variables!$E$22,IF(Y44="Riesgo muy Alto",Variables!$E$22))))</f>
        <v>• Refuezo interacciones grupales 
• Trabajos colaborativos
• Seguimiento y refuerzo habilidades individuales</v>
      </c>
      <c r="AB44" s="73" t="str">
        <f t="shared" si="10"/>
        <v>Riesgo Bajo</v>
      </c>
      <c r="AC44" s="80" t="str">
        <f>IF(AB44="Riesgo Bajo",Variables!$C$25,IF(AB44="Riesgo Medio",Variables!$D$25,IF(AB44="Riesgo Alto",Variables!$E$25,IF(AB44="Riesgo muy Alto",Variables!$E$25))))</f>
        <v>• Continuar retroalimentación constante
• Grupos focales y participativos
• Incentivos cumplimento de logros</v>
      </c>
      <c r="AE44" s="73" t="str">
        <f t="shared" si="11"/>
        <v>Riesgo Bajo</v>
      </c>
      <c r="AF44" s="80" t="str">
        <f>IF(AE44="Riesgo Bajo",Variables!$C$28,IF(AE44="Riesgo Medio",Variables!$D$28,IF(AE44="Riesgo Alto",Variables!$E$28,IF(AE44="Riesgo muy Alto",Variables!$E$28))))</f>
        <v>• Continuar con induccion al puesto, organizacional y seguimiento</v>
      </c>
      <c r="AH44" s="73" t="str">
        <f t="shared" si="12"/>
        <v>Riesgo Bajo</v>
      </c>
      <c r="AI44" s="80" t="str">
        <f>IF(AH44="Riesgo Bajo",Variables!$C$31,IF(AH44="Riesgo Medio",Variables!$D$31,IF(AH44="Riesgo Alto",Variables!$E$31,IF(AH44="Riesgo muy Alto",Variables!$E$31))))</f>
        <v>• Continuar con elplan de formación y desarrollo
• Reforzar formaciones 
• Seguimiento cronogramas de capacitación</v>
      </c>
      <c r="AK44" s="73" t="str">
        <f t="shared" si="13"/>
        <v>Riesgo Bajo</v>
      </c>
      <c r="AL44" s="80" t="str">
        <f>IF(AK44="Riesgo Bajo",Variables!$C$34,IF(AK44="Riesgo Medio",Variables!$D$34,IF(AK44="Riesgo Alto",Variables!$E$34,IF(AK44="Riesgo muy Alto",Variables!$E$34))))</f>
        <v>• Continuar plan de desarrollo en puesto de trabajo</v>
      </c>
      <c r="AN44" s="73" t="str">
        <f t="shared" si="14"/>
        <v>Riesgo Bajo</v>
      </c>
      <c r="AO44" s="80" t="str">
        <f>IF(AN44="Riesgo Bajo",Variables!$C$37,IF(AN44="Riesgo Medio",Variables!$D$37,IF(AN44="Riesgo Alto",Variables!$E$37,IF(AN44="Riesgo muy Alto",Variables!$E$37))))</f>
        <v xml:space="preserve">• Supervision constante roles y responsabilidades
• Formación en Planeacion estrategica
• Refuerzo en Distribucion eficaz del tiempo </v>
      </c>
      <c r="AQ44" s="73" t="str">
        <f t="shared" si="15"/>
        <v>Riesgo Bajo</v>
      </c>
      <c r="AR44" s="80" t="str">
        <f>IF(AQ44="Riesgo Bajo",Variables!$C$40,IF(AQ44="Riesgo Medio",Variables!$D$40,IF(AQ44="Riesgo Alto",Variables!$E$40,IF(AQ44="Riesgo muy Alto",Variables!$E$40))))</f>
        <v xml:space="preserve">• Continuar acciones de preventivas sobre demandas de trabajo
• Ejecutar cronogramas con tiempos de entrega 
• Programación de horarios de acuerdo a normativiudad
• Seguimiento a horarios adicionales y su compensación
</v>
      </c>
      <c r="AT44" s="73" t="str">
        <f t="shared" si="16"/>
        <v>Riesgo Bajo</v>
      </c>
      <c r="AU44" s="80" t="str">
        <f>IF(AT44="Riesgo Bajo",Variables!$C$43,IF(AT44="Riesgo Medio",Variables!$D$43,IF(AT44="Riesgo Alto",Variables!$E$43,IF(AT44="Riesgo muy Alto",Variables!$E$43))))</f>
        <v xml:space="preserve">• Marcar prioridades en las tareas. 
• Establecer cronograas de entrega
•  Garantizar descansos y pausas activas
</v>
      </c>
      <c r="AV44" s="65" t="e">
        <f t="shared" si="0"/>
        <v>#DIV/0!</v>
      </c>
      <c r="AW44" s="73" t="e">
        <f t="shared" si="17"/>
        <v>#DIV/0!</v>
      </c>
      <c r="AY44" s="73" t="str">
        <f t="shared" si="18"/>
        <v>Riesgo Bajo</v>
      </c>
      <c r="AZ44" s="80" t="str">
        <f>IF(AY44="Riesgo Bajo",Variables!$C$47,IF(AY44="Riesgo Medio",Variables!$D$47,IF(AY44="Riesgo Alto",Variables!$E$47,IF(AY44="Riesgo muy Alto",Variables!$E$47))))</f>
        <v>• Divulgar alianzas estrategicas para  actividades de esparcimiento y recreacion
• Promover espacios de crecimiento personal, academico, espiritual o deportivo de forma periodica</v>
      </c>
      <c r="BB44" s="73" t="str">
        <f t="shared" si="19"/>
        <v>Riesgo Bajo</v>
      </c>
      <c r="BC44" s="80" t="str">
        <f>IF(BB44="Riesgo Bajo",Variables!$C$50,IF(BB44="Riesgo Medio",Variables!$D$50,IF(BB44="Riesgo Alto",Variables!$E$50,IF(BB44="Riesgo muy Alto",Variables!$E$50))))</f>
        <v xml:space="preserve">• Capacitar en manejo de las finanzas personales y familiares.
•  Promover ahorros </v>
      </c>
      <c r="BE44" s="73" t="str">
        <f t="shared" si="20"/>
        <v>Riesgo Bajo</v>
      </c>
      <c r="BF44" s="80" t="str">
        <f>IF(BE44="Riesgo Bajo",Variables!$C$53,IF(BE44="Riesgo Medio",Variables!$D$53,IF(BE44="Riesgo Alto",Variables!$E$53,IF(BE44="Riesgo muy Alto",Variables!$E$53))))</f>
        <v>• Sin amenaza, conservación, remodelaciones de acuerdo a condiciones economicas</v>
      </c>
      <c r="BH44" s="73" t="str">
        <f t="shared" si="21"/>
        <v>Riesgo Bajo</v>
      </c>
      <c r="BI44" s="80" t="str">
        <f>IF(BH44="Riesgo Bajo",Variables!$C$56,IF(BH44="Riesgo Medio",Variables!$D$56,IF(BH44="Riesgo Alto",Variables!$E$56,IF(BH44="Riesgo muy Alto",Variables!$E$56))))</f>
        <v xml:space="preserve">• Formaciones en manejo del estrés, inteligencia emocional, manejo de situaciones conflictivas, esparcimiento y tiempo libre
</v>
      </c>
      <c r="BK44" s="73" t="str">
        <f t="shared" si="22"/>
        <v>Riesgo Bajo</v>
      </c>
      <c r="BL44" s="80" t="str">
        <f>IF(BJ44&lt;=30,Variables!$C$59,IF(BJ44&lt;=50,Variables!$D$59,IF(BJ44&lt;=60,Variables!$E$59,IF(BJ44&gt;=100,Variables!E101))))</f>
        <v>• Promoción de la salud mental y prevención del trastorno mental en el  trabajo.
• Fomento de estilos de vida saludables.</v>
      </c>
    </row>
    <row r="45" spans="2:64" s="65" customFormat="1" ht="106.5" customHeight="1" x14ac:dyDescent="0.25">
      <c r="B45" s="66"/>
      <c r="E45" s="66"/>
      <c r="F45" s="66"/>
      <c r="G45" s="66"/>
      <c r="I45" s="67"/>
      <c r="J45" s="78" t="b">
        <f t="shared" si="26"/>
        <v>0</v>
      </c>
      <c r="K45" s="67"/>
      <c r="L45" s="78" t="b">
        <f t="shared" si="2"/>
        <v>0</v>
      </c>
      <c r="N45" s="73" t="str">
        <f t="shared" si="3"/>
        <v>Sin riesgo</v>
      </c>
      <c r="O45" s="74" t="str">
        <f t="shared" si="23"/>
        <v>Medidas de refuerzo, prevención</v>
      </c>
      <c r="Q45" s="22" t="s">
        <v>25</v>
      </c>
      <c r="R45" s="80" t="str">
        <f t="shared" si="5"/>
        <v>ActIvidades de promoción y prevención,seguimiento examenes periodicos</v>
      </c>
      <c r="S45" s="68" t="e">
        <f t="shared" si="6"/>
        <v>#DIV/0!</v>
      </c>
      <c r="T45" s="83" t="e">
        <f t="shared" si="7"/>
        <v>#DIV/0!</v>
      </c>
      <c r="V45" s="73" t="str">
        <f t="shared" si="8"/>
        <v>Riesgo Bajo</v>
      </c>
      <c r="W45" s="74" t="str">
        <f>IF(V45="Riesgo Bajo",Variables!$C$19,IF('Base de datos'!V45="Riesgo Medio",Variables!$D$19,IF('Base de datos'!V45="Riesgo Alto",Variables!$E$19,IF(V45="Riesgo muy Alto",Variables!$E$19))))</f>
        <v xml:space="preserve">• Refuezo habilidades blandas 
• Seguimiento Lideres
•Refuerzo continuo
</v>
      </c>
      <c r="Y45" s="73" t="str">
        <f t="shared" si="9"/>
        <v>Riesgo Bajo</v>
      </c>
      <c r="Z45" s="80" t="str">
        <f>IF(Y45="Riesgo Bajo",Variables!$C$22,IF(Y45="Riesgo Medio",Variables!$D$22,IF(Y45="Riesgo Alto",Variables!$E$22,IF(Y45="Riesgo muy Alto",Variables!$E$22))))</f>
        <v>• Refuezo interacciones grupales 
• Trabajos colaborativos
• Seguimiento y refuerzo habilidades individuales</v>
      </c>
      <c r="AB45" s="73" t="str">
        <f t="shared" si="10"/>
        <v>Riesgo Bajo</v>
      </c>
      <c r="AC45" s="80" t="str">
        <f>IF(AB45="Riesgo Bajo",Variables!$C$25,IF(AB45="Riesgo Medio",Variables!$D$25,IF(AB45="Riesgo Alto",Variables!$E$25,IF(AB45="Riesgo muy Alto",Variables!$E$25))))</f>
        <v>• Continuar retroalimentación constante
• Grupos focales y participativos
• Incentivos cumplimento de logros</v>
      </c>
      <c r="AE45" s="73" t="str">
        <f t="shared" si="11"/>
        <v>Riesgo Bajo</v>
      </c>
      <c r="AF45" s="80" t="str">
        <f>IF(AE45="Riesgo Bajo",Variables!$C$28,IF(AE45="Riesgo Medio",Variables!$D$28,IF(AE45="Riesgo Alto",Variables!$E$28,IF(AE45="Riesgo muy Alto",Variables!$E$28))))</f>
        <v>• Continuar con induccion al puesto, organizacional y seguimiento</v>
      </c>
      <c r="AH45" s="73" t="str">
        <f t="shared" si="12"/>
        <v>Riesgo Bajo</v>
      </c>
      <c r="AI45" s="80" t="str">
        <f>IF(AH45="Riesgo Bajo",Variables!$C$31,IF(AH45="Riesgo Medio",Variables!$D$31,IF(AH45="Riesgo Alto",Variables!$E$31,IF(AH45="Riesgo muy Alto",Variables!$E$31))))</f>
        <v>• Continuar con elplan de formación y desarrollo
• Reforzar formaciones 
• Seguimiento cronogramas de capacitación</v>
      </c>
      <c r="AK45" s="73" t="str">
        <f t="shared" si="13"/>
        <v>Riesgo Bajo</v>
      </c>
      <c r="AL45" s="80" t="str">
        <f>IF(AK45="Riesgo Bajo",Variables!$C$34,IF(AK45="Riesgo Medio",Variables!$D$34,IF(AK45="Riesgo Alto",Variables!$E$34,IF(AK45="Riesgo muy Alto",Variables!$E$34))))</f>
        <v>• Continuar plan de desarrollo en puesto de trabajo</v>
      </c>
      <c r="AN45" s="73" t="str">
        <f t="shared" si="14"/>
        <v>Riesgo Bajo</v>
      </c>
      <c r="AO45" s="80" t="str">
        <f>IF(AN45="Riesgo Bajo",Variables!$C$37,IF(AN45="Riesgo Medio",Variables!$D$37,IF(AN45="Riesgo Alto",Variables!$E$37,IF(AN45="Riesgo muy Alto",Variables!$E$37))))</f>
        <v xml:space="preserve">• Supervision constante roles y responsabilidades
• Formación en Planeacion estrategica
• Refuerzo en Distribucion eficaz del tiempo </v>
      </c>
      <c r="AQ45" s="73" t="str">
        <f t="shared" si="15"/>
        <v>Riesgo Bajo</v>
      </c>
      <c r="AR45" s="80" t="str">
        <f>IF(AQ45="Riesgo Bajo",Variables!$C$40,IF(AQ45="Riesgo Medio",Variables!$D$40,IF(AQ45="Riesgo Alto",Variables!$E$40,IF(AQ45="Riesgo muy Alto",Variables!$E$40))))</f>
        <v xml:space="preserve">• Continuar acciones de preventivas sobre demandas de trabajo
• Ejecutar cronogramas con tiempos de entrega 
• Programación de horarios de acuerdo a normativiudad
• Seguimiento a horarios adicionales y su compensación
</v>
      </c>
      <c r="AT45" s="73" t="str">
        <f t="shared" si="16"/>
        <v>Riesgo Bajo</v>
      </c>
      <c r="AU45" s="80" t="str">
        <f>IF(AT45="Riesgo Bajo",Variables!$C$43,IF(AT45="Riesgo Medio",Variables!$D$43,IF(AT45="Riesgo Alto",Variables!$E$43,IF(AT45="Riesgo muy Alto",Variables!$E$43))))</f>
        <v xml:space="preserve">• Marcar prioridades en las tareas. 
• Establecer cronograas de entrega
•  Garantizar descansos y pausas activas
</v>
      </c>
      <c r="AV45" s="65" t="e">
        <f t="shared" si="0"/>
        <v>#DIV/0!</v>
      </c>
      <c r="AW45" s="73" t="e">
        <f t="shared" si="17"/>
        <v>#DIV/0!</v>
      </c>
      <c r="AY45" s="73" t="str">
        <f t="shared" si="18"/>
        <v>Riesgo Bajo</v>
      </c>
      <c r="AZ45" s="80" t="str">
        <f>IF(AY45="Riesgo Bajo",Variables!$C$47,IF(AY45="Riesgo Medio",Variables!$D$47,IF(AY45="Riesgo Alto",Variables!$E$47,IF(AY45="Riesgo muy Alto",Variables!$E$47))))</f>
        <v>• Divulgar alianzas estrategicas para  actividades de esparcimiento y recreacion
• Promover espacios de crecimiento personal, academico, espiritual o deportivo de forma periodica</v>
      </c>
      <c r="BB45" s="73" t="str">
        <f t="shared" si="19"/>
        <v>Riesgo Bajo</v>
      </c>
      <c r="BC45" s="80" t="str">
        <f>IF(BB45="Riesgo Bajo",Variables!$C$50,IF(BB45="Riesgo Medio",Variables!$D$50,IF(BB45="Riesgo Alto",Variables!$E$50,IF(BB45="Riesgo muy Alto",Variables!$E$50))))</f>
        <v xml:space="preserve">• Capacitar en manejo de las finanzas personales y familiares.
•  Promover ahorros </v>
      </c>
      <c r="BE45" s="73" t="str">
        <f t="shared" si="20"/>
        <v>Riesgo Bajo</v>
      </c>
      <c r="BF45" s="80" t="str">
        <f>IF(BE45="Riesgo Bajo",Variables!$C$53,IF(BE45="Riesgo Medio",Variables!$D$53,IF(BE45="Riesgo Alto",Variables!$E$53,IF(BE45="Riesgo muy Alto",Variables!$E$53))))</f>
        <v>• Sin amenaza, conservación, remodelaciones de acuerdo a condiciones economicas</v>
      </c>
      <c r="BH45" s="73" t="str">
        <f t="shared" si="21"/>
        <v>Riesgo Bajo</v>
      </c>
      <c r="BI45" s="80" t="str">
        <f>IF(BH45="Riesgo Bajo",Variables!$C$56,IF(BH45="Riesgo Medio",Variables!$D$56,IF(BH45="Riesgo Alto",Variables!$E$56,IF(BH45="Riesgo muy Alto",Variables!$E$56))))</f>
        <v xml:space="preserve">• Formaciones en manejo del estrés, inteligencia emocional, manejo de situaciones conflictivas, esparcimiento y tiempo libre
</v>
      </c>
      <c r="BK45" s="73" t="str">
        <f t="shared" si="22"/>
        <v>Riesgo Bajo</v>
      </c>
      <c r="BL45" s="80" t="str">
        <f>IF(BJ45&lt;=30,Variables!$C$59,IF(BJ45&lt;=50,Variables!$D$59,IF(BJ45&lt;=60,Variables!$E$59,IF(BJ45&gt;=100,Variables!E102))))</f>
        <v>• Promoción de la salud mental y prevención del trastorno mental en el  trabajo.
• Fomento de estilos de vida saludables.</v>
      </c>
    </row>
    <row r="46" spans="2:64" s="65" customFormat="1" ht="106.5" customHeight="1" x14ac:dyDescent="0.25">
      <c r="B46" s="66"/>
      <c r="E46" s="66"/>
      <c r="F46" s="66"/>
      <c r="G46" s="66"/>
      <c r="I46" s="67"/>
      <c r="J46" s="78" t="b">
        <f t="shared" si="26"/>
        <v>0</v>
      </c>
      <c r="K46" s="67"/>
      <c r="L46" s="78" t="b">
        <f t="shared" si="2"/>
        <v>0</v>
      </c>
      <c r="N46" s="73" t="str">
        <f t="shared" si="3"/>
        <v>Sin riesgo</v>
      </c>
      <c r="O46" s="74" t="str">
        <f t="shared" si="23"/>
        <v>Medidas de refuerzo, prevención</v>
      </c>
      <c r="Q46" s="22" t="s">
        <v>25</v>
      </c>
      <c r="R46" s="80" t="str">
        <f t="shared" si="5"/>
        <v>ActIvidades de promoción y prevención,seguimiento examenes periodicos</v>
      </c>
      <c r="S46" s="68" t="e">
        <f t="shared" si="6"/>
        <v>#DIV/0!</v>
      </c>
      <c r="T46" s="83" t="e">
        <f t="shared" si="7"/>
        <v>#DIV/0!</v>
      </c>
      <c r="V46" s="73" t="str">
        <f t="shared" si="8"/>
        <v>Riesgo Bajo</v>
      </c>
      <c r="W46" s="74" t="str">
        <f>IF(V46="Riesgo Bajo",Variables!$C$19,IF('Base de datos'!V46="Riesgo Medio",Variables!$D$19,IF('Base de datos'!V46="Riesgo Alto",Variables!$E$19,IF(V46="Riesgo muy Alto",Variables!$E$19))))</f>
        <v xml:space="preserve">• Refuezo habilidades blandas 
• Seguimiento Lideres
•Refuerzo continuo
</v>
      </c>
      <c r="Y46" s="73" t="str">
        <f t="shared" si="9"/>
        <v>Riesgo Bajo</v>
      </c>
      <c r="Z46" s="80" t="str">
        <f>IF(Y46="Riesgo Bajo",Variables!$C$22,IF(Y46="Riesgo Medio",Variables!$D$22,IF(Y46="Riesgo Alto",Variables!$E$22,IF(Y46="Riesgo muy Alto",Variables!$E$22))))</f>
        <v>• Refuezo interacciones grupales 
• Trabajos colaborativos
• Seguimiento y refuerzo habilidades individuales</v>
      </c>
      <c r="AB46" s="73" t="str">
        <f t="shared" si="10"/>
        <v>Riesgo Bajo</v>
      </c>
      <c r="AC46" s="80" t="str">
        <f>IF(AB46="Riesgo Bajo",Variables!$C$25,IF(AB46="Riesgo Medio",Variables!$D$25,IF(AB46="Riesgo Alto",Variables!$E$25,IF(AB46="Riesgo muy Alto",Variables!$E$25))))</f>
        <v>• Continuar retroalimentación constante
• Grupos focales y participativos
• Incentivos cumplimento de logros</v>
      </c>
      <c r="AE46" s="73" t="str">
        <f t="shared" si="11"/>
        <v>Riesgo Bajo</v>
      </c>
      <c r="AF46" s="80" t="str">
        <f>IF(AE46="Riesgo Bajo",Variables!$C$28,IF(AE46="Riesgo Medio",Variables!$D$28,IF(AE46="Riesgo Alto",Variables!$E$28,IF(AE46="Riesgo muy Alto",Variables!$E$28))))</f>
        <v>• Continuar con induccion al puesto, organizacional y seguimiento</v>
      </c>
      <c r="AH46" s="73" t="str">
        <f t="shared" si="12"/>
        <v>Riesgo Bajo</v>
      </c>
      <c r="AI46" s="80" t="str">
        <f>IF(AH46="Riesgo Bajo",Variables!$C$31,IF(AH46="Riesgo Medio",Variables!$D$31,IF(AH46="Riesgo Alto",Variables!$E$31,IF(AH46="Riesgo muy Alto",Variables!$E$31))))</f>
        <v>• Continuar con elplan de formación y desarrollo
• Reforzar formaciones 
• Seguimiento cronogramas de capacitación</v>
      </c>
      <c r="AK46" s="73" t="str">
        <f t="shared" si="13"/>
        <v>Riesgo Bajo</v>
      </c>
      <c r="AL46" s="80" t="str">
        <f>IF(AK46="Riesgo Bajo",Variables!$C$34,IF(AK46="Riesgo Medio",Variables!$D$34,IF(AK46="Riesgo Alto",Variables!$E$34,IF(AK46="Riesgo muy Alto",Variables!$E$34))))</f>
        <v>• Continuar plan de desarrollo en puesto de trabajo</v>
      </c>
      <c r="AN46" s="73" t="str">
        <f t="shared" si="14"/>
        <v>Riesgo Bajo</v>
      </c>
      <c r="AO46" s="80" t="str">
        <f>IF(AN46="Riesgo Bajo",Variables!$C$37,IF(AN46="Riesgo Medio",Variables!$D$37,IF(AN46="Riesgo Alto",Variables!$E$37,IF(AN46="Riesgo muy Alto",Variables!$E$37))))</f>
        <v xml:space="preserve">• Supervision constante roles y responsabilidades
• Formación en Planeacion estrategica
• Refuerzo en Distribucion eficaz del tiempo </v>
      </c>
      <c r="AQ46" s="73" t="str">
        <f t="shared" si="15"/>
        <v>Riesgo Bajo</v>
      </c>
      <c r="AR46" s="80" t="str">
        <f>IF(AQ46="Riesgo Bajo",Variables!$C$40,IF(AQ46="Riesgo Medio",Variables!$D$40,IF(AQ46="Riesgo Alto",Variables!$E$40,IF(AQ46="Riesgo muy Alto",Variables!$E$40))))</f>
        <v xml:space="preserve">• Continuar acciones de preventivas sobre demandas de trabajo
• Ejecutar cronogramas con tiempos de entrega 
• Programación de horarios de acuerdo a normativiudad
• Seguimiento a horarios adicionales y su compensación
</v>
      </c>
      <c r="AT46" s="73" t="str">
        <f t="shared" si="16"/>
        <v>Riesgo Bajo</v>
      </c>
      <c r="AU46" s="80" t="str">
        <f>IF(AT46="Riesgo Bajo",Variables!$C$43,IF(AT46="Riesgo Medio",Variables!$D$43,IF(AT46="Riesgo Alto",Variables!$E$43,IF(AT46="Riesgo muy Alto",Variables!$E$43))))</f>
        <v xml:space="preserve">• Marcar prioridades en las tareas. 
• Establecer cronograas de entrega
•  Garantizar descansos y pausas activas
</v>
      </c>
      <c r="AV46" s="65" t="e">
        <f t="shared" si="0"/>
        <v>#DIV/0!</v>
      </c>
      <c r="AW46" s="73" t="e">
        <f t="shared" si="17"/>
        <v>#DIV/0!</v>
      </c>
      <c r="AY46" s="73" t="str">
        <f t="shared" si="18"/>
        <v>Riesgo Bajo</v>
      </c>
      <c r="AZ46" s="80" t="str">
        <f>IF(AY46="Riesgo Bajo",Variables!$C$47,IF(AY46="Riesgo Medio",Variables!$D$47,IF(AY46="Riesgo Alto",Variables!$E$47,IF(AY46="Riesgo muy Alto",Variables!$E$47))))</f>
        <v>• Divulgar alianzas estrategicas para  actividades de esparcimiento y recreacion
• Promover espacios de crecimiento personal, academico, espiritual o deportivo de forma periodica</v>
      </c>
      <c r="BB46" s="73" t="str">
        <f t="shared" si="19"/>
        <v>Riesgo Bajo</v>
      </c>
      <c r="BC46" s="80" t="str">
        <f>IF(BB46="Riesgo Bajo",Variables!$C$50,IF(BB46="Riesgo Medio",Variables!$D$50,IF(BB46="Riesgo Alto",Variables!$E$50,IF(BB46="Riesgo muy Alto",Variables!$E$50))))</f>
        <v xml:space="preserve">• Capacitar en manejo de las finanzas personales y familiares.
•  Promover ahorros </v>
      </c>
      <c r="BE46" s="73" t="str">
        <f t="shared" si="20"/>
        <v>Riesgo Bajo</v>
      </c>
      <c r="BF46" s="80" t="str">
        <f>IF(BE46="Riesgo Bajo",Variables!$C$53,IF(BE46="Riesgo Medio",Variables!$D$53,IF(BE46="Riesgo Alto",Variables!$E$53,IF(BE46="Riesgo muy Alto",Variables!$E$53))))</f>
        <v>• Sin amenaza, conservación, remodelaciones de acuerdo a condiciones economicas</v>
      </c>
      <c r="BH46" s="73" t="str">
        <f t="shared" si="21"/>
        <v>Riesgo Bajo</v>
      </c>
      <c r="BI46" s="80" t="str">
        <f>IF(BH46="Riesgo Bajo",Variables!$C$56,IF(BH46="Riesgo Medio",Variables!$D$56,IF(BH46="Riesgo Alto",Variables!$E$56,IF(BH46="Riesgo muy Alto",Variables!$E$56))))</f>
        <v xml:space="preserve">• Formaciones en manejo del estrés, inteligencia emocional, manejo de situaciones conflictivas, esparcimiento y tiempo libre
</v>
      </c>
      <c r="BK46" s="73" t="str">
        <f t="shared" si="22"/>
        <v>Riesgo Bajo</v>
      </c>
      <c r="BL46" s="80" t="str">
        <f>IF(BJ46&lt;=30,Variables!$C$59,IF(BJ46&lt;=50,Variables!$D$59,IF(BJ46&lt;=60,Variables!$E$59,IF(BJ46&gt;=100,Variables!E103))))</f>
        <v>• Promoción de la salud mental y prevención del trastorno mental en el  trabajo.
• Fomento de estilos de vida saludables.</v>
      </c>
    </row>
    <row r="47" spans="2:64" s="65" customFormat="1" ht="106.5" customHeight="1" x14ac:dyDescent="0.25">
      <c r="B47" s="66"/>
      <c r="E47" s="66"/>
      <c r="F47" s="66"/>
      <c r="G47" s="66"/>
      <c r="I47" s="67"/>
      <c r="J47" s="78" t="b">
        <f t="shared" si="26"/>
        <v>0</v>
      </c>
      <c r="K47" s="67"/>
      <c r="L47" s="78" t="b">
        <f t="shared" si="2"/>
        <v>0</v>
      </c>
      <c r="N47" s="73" t="str">
        <f t="shared" si="3"/>
        <v>Sin riesgo</v>
      </c>
      <c r="O47" s="74" t="str">
        <f t="shared" si="23"/>
        <v>Medidas de refuerzo, prevención</v>
      </c>
      <c r="Q47" s="22" t="s">
        <v>25</v>
      </c>
      <c r="R47" s="80" t="str">
        <f t="shared" si="5"/>
        <v>ActIvidades de promoción y prevención,seguimiento examenes periodicos</v>
      </c>
      <c r="S47" s="68" t="e">
        <f t="shared" si="6"/>
        <v>#DIV/0!</v>
      </c>
      <c r="T47" s="83" t="e">
        <f t="shared" si="7"/>
        <v>#DIV/0!</v>
      </c>
      <c r="V47" s="73" t="str">
        <f t="shared" si="8"/>
        <v>Riesgo Bajo</v>
      </c>
      <c r="W47" s="74" t="str">
        <f>IF(V47="Riesgo Bajo",Variables!$C$19,IF('Base de datos'!V47="Riesgo Medio",Variables!$D$19,IF('Base de datos'!V47="Riesgo Alto",Variables!$E$19,IF(V47="Riesgo muy Alto",Variables!$E$19))))</f>
        <v xml:space="preserve">• Refuezo habilidades blandas 
• Seguimiento Lideres
•Refuerzo continuo
</v>
      </c>
      <c r="Y47" s="73" t="str">
        <f t="shared" si="9"/>
        <v>Riesgo Bajo</v>
      </c>
      <c r="Z47" s="80" t="str">
        <f>IF(Y47="Riesgo Bajo",Variables!$C$22,IF(Y47="Riesgo Medio",Variables!$D$22,IF(Y47="Riesgo Alto",Variables!$E$22,IF(Y47="Riesgo muy Alto",Variables!$E$22))))</f>
        <v>• Refuezo interacciones grupales 
• Trabajos colaborativos
• Seguimiento y refuerzo habilidades individuales</v>
      </c>
      <c r="AB47" s="73" t="str">
        <f t="shared" si="10"/>
        <v>Riesgo Bajo</v>
      </c>
      <c r="AC47" s="80" t="str">
        <f>IF(AB47="Riesgo Bajo",Variables!$C$25,IF(AB47="Riesgo Medio",Variables!$D$25,IF(AB47="Riesgo Alto",Variables!$E$25,IF(AB47="Riesgo muy Alto",Variables!$E$25))))</f>
        <v>• Continuar retroalimentación constante
• Grupos focales y participativos
• Incentivos cumplimento de logros</v>
      </c>
      <c r="AE47" s="73" t="str">
        <f t="shared" si="11"/>
        <v>Riesgo Bajo</v>
      </c>
      <c r="AF47" s="80" t="str">
        <f>IF(AE47="Riesgo Bajo",Variables!$C$28,IF(AE47="Riesgo Medio",Variables!$D$28,IF(AE47="Riesgo Alto",Variables!$E$28,IF(AE47="Riesgo muy Alto",Variables!$E$28))))</f>
        <v>• Continuar con induccion al puesto, organizacional y seguimiento</v>
      </c>
      <c r="AH47" s="73" t="str">
        <f t="shared" si="12"/>
        <v>Riesgo Bajo</v>
      </c>
      <c r="AI47" s="80" t="str">
        <f>IF(AH47="Riesgo Bajo",Variables!$C$31,IF(AH47="Riesgo Medio",Variables!$D$31,IF(AH47="Riesgo Alto",Variables!$E$31,IF(AH47="Riesgo muy Alto",Variables!$E$31))))</f>
        <v>• Continuar con elplan de formación y desarrollo
• Reforzar formaciones 
• Seguimiento cronogramas de capacitación</v>
      </c>
      <c r="AK47" s="73" t="str">
        <f t="shared" si="13"/>
        <v>Riesgo Bajo</v>
      </c>
      <c r="AL47" s="80" t="str">
        <f>IF(AK47="Riesgo Bajo",Variables!$C$34,IF(AK47="Riesgo Medio",Variables!$D$34,IF(AK47="Riesgo Alto",Variables!$E$34,IF(AK47="Riesgo muy Alto",Variables!$E$34))))</f>
        <v>• Continuar plan de desarrollo en puesto de trabajo</v>
      </c>
      <c r="AN47" s="73" t="str">
        <f t="shared" si="14"/>
        <v>Riesgo Bajo</v>
      </c>
      <c r="AO47" s="80" t="str">
        <f>IF(AN47="Riesgo Bajo",Variables!$C$37,IF(AN47="Riesgo Medio",Variables!$D$37,IF(AN47="Riesgo Alto",Variables!$E$37,IF(AN47="Riesgo muy Alto",Variables!$E$37))))</f>
        <v xml:space="preserve">• Supervision constante roles y responsabilidades
• Formación en Planeacion estrategica
• Refuerzo en Distribucion eficaz del tiempo </v>
      </c>
      <c r="AQ47" s="73" t="str">
        <f t="shared" si="15"/>
        <v>Riesgo Bajo</v>
      </c>
      <c r="AR47" s="80" t="str">
        <f>IF(AQ47="Riesgo Bajo",Variables!$C$40,IF(AQ47="Riesgo Medio",Variables!$D$40,IF(AQ47="Riesgo Alto",Variables!$E$40,IF(AQ47="Riesgo muy Alto",Variables!$E$40))))</f>
        <v xml:space="preserve">• Continuar acciones de preventivas sobre demandas de trabajo
• Ejecutar cronogramas con tiempos de entrega 
• Programación de horarios de acuerdo a normativiudad
• Seguimiento a horarios adicionales y su compensación
</v>
      </c>
      <c r="AT47" s="73" t="str">
        <f t="shared" si="16"/>
        <v>Riesgo Bajo</v>
      </c>
      <c r="AU47" s="80" t="str">
        <f>IF(AT47="Riesgo Bajo",Variables!$C$43,IF(AT47="Riesgo Medio",Variables!$D$43,IF(AT47="Riesgo Alto",Variables!$E$43,IF(AT47="Riesgo muy Alto",Variables!$E$43))))</f>
        <v xml:space="preserve">• Marcar prioridades en las tareas. 
• Establecer cronograas de entrega
•  Garantizar descansos y pausas activas
</v>
      </c>
      <c r="AV47" s="65" t="e">
        <f t="shared" si="0"/>
        <v>#DIV/0!</v>
      </c>
      <c r="AW47" s="73" t="e">
        <f t="shared" si="17"/>
        <v>#DIV/0!</v>
      </c>
      <c r="AY47" s="73" t="str">
        <f t="shared" si="18"/>
        <v>Riesgo Bajo</v>
      </c>
      <c r="AZ47" s="80" t="str">
        <f>IF(AY47="Riesgo Bajo",Variables!$C$47,IF(AY47="Riesgo Medio",Variables!$D$47,IF(AY47="Riesgo Alto",Variables!$E$47,IF(AY47="Riesgo muy Alto",Variables!$E$47))))</f>
        <v>• Divulgar alianzas estrategicas para  actividades de esparcimiento y recreacion
• Promover espacios de crecimiento personal, academico, espiritual o deportivo de forma periodica</v>
      </c>
      <c r="BB47" s="73" t="str">
        <f t="shared" si="19"/>
        <v>Riesgo Bajo</v>
      </c>
      <c r="BC47" s="80" t="str">
        <f>IF(BB47="Riesgo Bajo",Variables!$C$50,IF(BB47="Riesgo Medio",Variables!$D$50,IF(BB47="Riesgo Alto",Variables!$E$50,IF(BB47="Riesgo muy Alto",Variables!$E$50))))</f>
        <v xml:space="preserve">• Capacitar en manejo de las finanzas personales y familiares.
•  Promover ahorros </v>
      </c>
      <c r="BE47" s="73" t="str">
        <f t="shared" si="20"/>
        <v>Riesgo Bajo</v>
      </c>
      <c r="BF47" s="80" t="str">
        <f>IF(BE47="Riesgo Bajo",Variables!$C$53,IF(BE47="Riesgo Medio",Variables!$D$53,IF(BE47="Riesgo Alto",Variables!$E$53,IF(BE47="Riesgo muy Alto",Variables!$E$53))))</f>
        <v>• Sin amenaza, conservación, remodelaciones de acuerdo a condiciones economicas</v>
      </c>
      <c r="BH47" s="73" t="str">
        <f t="shared" si="21"/>
        <v>Riesgo Bajo</v>
      </c>
      <c r="BI47" s="80" t="str">
        <f>IF(BH47="Riesgo Bajo",Variables!$C$56,IF(BH47="Riesgo Medio",Variables!$D$56,IF(BH47="Riesgo Alto",Variables!$E$56,IF(BH47="Riesgo muy Alto",Variables!$E$56))))</f>
        <v xml:space="preserve">• Formaciones en manejo del estrés, inteligencia emocional, manejo de situaciones conflictivas, esparcimiento y tiempo libre
</v>
      </c>
      <c r="BK47" s="73" t="str">
        <f t="shared" si="22"/>
        <v>Riesgo Bajo</v>
      </c>
      <c r="BL47" s="80" t="str">
        <f>IF(BJ47&lt;=30,Variables!$C$59,IF(BJ47&lt;=50,Variables!$D$59,IF(BJ47&lt;=60,Variables!$E$59,IF(BJ47&gt;=100,Variables!E104))))</f>
        <v>• Promoción de la salud mental y prevención del trastorno mental en el  trabajo.
• Fomento de estilos de vida saludables.</v>
      </c>
    </row>
    <row r="48" spans="2:64" s="65" customFormat="1" ht="106.5" customHeight="1" x14ac:dyDescent="0.25">
      <c r="B48" s="66"/>
      <c r="E48" s="66"/>
      <c r="F48" s="66"/>
      <c r="G48" s="66"/>
      <c r="I48" s="67"/>
      <c r="J48" s="78" t="b">
        <f t="shared" si="26"/>
        <v>0</v>
      </c>
      <c r="K48" s="67"/>
      <c r="L48" s="78" t="b">
        <f t="shared" si="2"/>
        <v>0</v>
      </c>
      <c r="N48" s="73" t="str">
        <f t="shared" si="3"/>
        <v>Sin riesgo</v>
      </c>
      <c r="O48" s="74" t="str">
        <f t="shared" si="23"/>
        <v>Medidas de refuerzo, prevención</v>
      </c>
      <c r="Q48" s="22" t="s">
        <v>25</v>
      </c>
      <c r="R48" s="80" t="str">
        <f t="shared" si="5"/>
        <v>ActIvidades de promoción y prevención,seguimiento examenes periodicos</v>
      </c>
      <c r="S48" s="68" t="e">
        <f t="shared" si="6"/>
        <v>#DIV/0!</v>
      </c>
      <c r="T48" s="83" t="e">
        <f t="shared" si="7"/>
        <v>#DIV/0!</v>
      </c>
      <c r="V48" s="73" t="str">
        <f t="shared" si="8"/>
        <v>Riesgo Bajo</v>
      </c>
      <c r="W48" s="74" t="str">
        <f>IF(V48="Riesgo Bajo",Variables!$C$19,IF('Base de datos'!V48="Riesgo Medio",Variables!$D$19,IF('Base de datos'!V48="Riesgo Alto",Variables!$E$19,IF(V48="Riesgo muy Alto",Variables!$E$19))))</f>
        <v xml:space="preserve">• Refuezo habilidades blandas 
• Seguimiento Lideres
•Refuerzo continuo
</v>
      </c>
      <c r="Y48" s="73" t="str">
        <f t="shared" si="9"/>
        <v>Riesgo Bajo</v>
      </c>
      <c r="Z48" s="80" t="str">
        <f>IF(Y48="Riesgo Bajo",Variables!$C$22,IF(Y48="Riesgo Medio",Variables!$D$22,IF(Y48="Riesgo Alto",Variables!$E$22,IF(Y48="Riesgo muy Alto",Variables!$E$22))))</f>
        <v>• Refuezo interacciones grupales 
• Trabajos colaborativos
• Seguimiento y refuerzo habilidades individuales</v>
      </c>
      <c r="AB48" s="73" t="str">
        <f t="shared" si="10"/>
        <v>Riesgo Bajo</v>
      </c>
      <c r="AC48" s="80" t="str">
        <f>IF(AB48="Riesgo Bajo",Variables!$C$25,IF(AB48="Riesgo Medio",Variables!$D$25,IF(AB48="Riesgo Alto",Variables!$E$25,IF(AB48="Riesgo muy Alto",Variables!$E$25))))</f>
        <v>• Continuar retroalimentación constante
• Grupos focales y participativos
• Incentivos cumplimento de logros</v>
      </c>
      <c r="AE48" s="73" t="str">
        <f t="shared" si="11"/>
        <v>Riesgo Bajo</v>
      </c>
      <c r="AF48" s="80" t="str">
        <f>IF(AE48="Riesgo Bajo",Variables!$C$28,IF(AE48="Riesgo Medio",Variables!$D$28,IF(AE48="Riesgo Alto",Variables!$E$28,IF(AE48="Riesgo muy Alto",Variables!$E$28))))</f>
        <v>• Continuar con induccion al puesto, organizacional y seguimiento</v>
      </c>
      <c r="AH48" s="73" t="str">
        <f t="shared" si="12"/>
        <v>Riesgo Bajo</v>
      </c>
      <c r="AI48" s="80" t="str">
        <f>IF(AH48="Riesgo Bajo",Variables!$C$31,IF(AH48="Riesgo Medio",Variables!$D$31,IF(AH48="Riesgo Alto",Variables!$E$31,IF(AH48="Riesgo muy Alto",Variables!$E$31))))</f>
        <v>• Continuar con elplan de formación y desarrollo
• Reforzar formaciones 
• Seguimiento cronogramas de capacitación</v>
      </c>
      <c r="AK48" s="73" t="str">
        <f t="shared" si="13"/>
        <v>Riesgo Bajo</v>
      </c>
      <c r="AL48" s="80" t="str">
        <f>IF(AK48="Riesgo Bajo",Variables!$C$34,IF(AK48="Riesgo Medio",Variables!$D$34,IF(AK48="Riesgo Alto",Variables!$E$34,IF(AK48="Riesgo muy Alto",Variables!$E$34))))</f>
        <v>• Continuar plan de desarrollo en puesto de trabajo</v>
      </c>
      <c r="AN48" s="73" t="str">
        <f t="shared" si="14"/>
        <v>Riesgo Bajo</v>
      </c>
      <c r="AO48" s="80" t="str">
        <f>IF(AN48="Riesgo Bajo",Variables!$C$37,IF(AN48="Riesgo Medio",Variables!$D$37,IF(AN48="Riesgo Alto",Variables!$E$37,IF(AN48="Riesgo muy Alto",Variables!$E$37))))</f>
        <v xml:space="preserve">• Supervision constante roles y responsabilidades
• Formación en Planeacion estrategica
• Refuerzo en Distribucion eficaz del tiempo </v>
      </c>
      <c r="AQ48" s="73" t="str">
        <f t="shared" si="15"/>
        <v>Riesgo Bajo</v>
      </c>
      <c r="AR48" s="80" t="str">
        <f>IF(AQ48="Riesgo Bajo",Variables!$C$40,IF(AQ48="Riesgo Medio",Variables!$D$40,IF(AQ48="Riesgo Alto",Variables!$E$40,IF(AQ48="Riesgo muy Alto",Variables!$E$40))))</f>
        <v xml:space="preserve">• Continuar acciones de preventivas sobre demandas de trabajo
• Ejecutar cronogramas con tiempos de entrega 
• Programación de horarios de acuerdo a normativiudad
• Seguimiento a horarios adicionales y su compensación
</v>
      </c>
      <c r="AT48" s="73" t="str">
        <f t="shared" si="16"/>
        <v>Riesgo Bajo</v>
      </c>
      <c r="AU48" s="80" t="str">
        <f>IF(AT48="Riesgo Bajo",Variables!$C$43,IF(AT48="Riesgo Medio",Variables!$D$43,IF(AT48="Riesgo Alto",Variables!$E$43,IF(AT48="Riesgo muy Alto",Variables!$E$43))))</f>
        <v xml:space="preserve">• Marcar prioridades en las tareas. 
• Establecer cronograas de entrega
•  Garantizar descansos y pausas activas
</v>
      </c>
      <c r="AV48" s="65" t="e">
        <f t="shared" si="0"/>
        <v>#DIV/0!</v>
      </c>
      <c r="AW48" s="73" t="e">
        <f t="shared" si="17"/>
        <v>#DIV/0!</v>
      </c>
      <c r="AY48" s="73" t="str">
        <f t="shared" si="18"/>
        <v>Riesgo Bajo</v>
      </c>
      <c r="AZ48" s="80" t="str">
        <f>IF(AY48="Riesgo Bajo",Variables!$C$47,IF(AY48="Riesgo Medio",Variables!$D$47,IF(AY48="Riesgo Alto",Variables!$E$47,IF(AY48="Riesgo muy Alto",Variables!$E$47))))</f>
        <v>• Divulgar alianzas estrategicas para  actividades de esparcimiento y recreacion
• Promover espacios de crecimiento personal, academico, espiritual o deportivo de forma periodica</v>
      </c>
      <c r="BB48" s="73" t="str">
        <f t="shared" si="19"/>
        <v>Riesgo Bajo</v>
      </c>
      <c r="BC48" s="80" t="str">
        <f>IF(BB48="Riesgo Bajo",Variables!$C$50,IF(BB48="Riesgo Medio",Variables!$D$50,IF(BB48="Riesgo Alto",Variables!$E$50,IF(BB48="Riesgo muy Alto",Variables!$E$50))))</f>
        <v xml:space="preserve">• Capacitar en manejo de las finanzas personales y familiares.
•  Promover ahorros </v>
      </c>
      <c r="BE48" s="73" t="str">
        <f t="shared" si="20"/>
        <v>Riesgo Bajo</v>
      </c>
      <c r="BF48" s="80" t="str">
        <f>IF(BE48="Riesgo Bajo",Variables!$C$53,IF(BE48="Riesgo Medio",Variables!$D$53,IF(BE48="Riesgo Alto",Variables!$E$53,IF(BE48="Riesgo muy Alto",Variables!$E$53))))</f>
        <v>• Sin amenaza, conservación, remodelaciones de acuerdo a condiciones economicas</v>
      </c>
      <c r="BH48" s="73" t="str">
        <f t="shared" si="21"/>
        <v>Riesgo Bajo</v>
      </c>
      <c r="BI48" s="80" t="str">
        <f>IF(BH48="Riesgo Bajo",Variables!$C$56,IF(BH48="Riesgo Medio",Variables!$D$56,IF(BH48="Riesgo Alto",Variables!$E$56,IF(BH48="Riesgo muy Alto",Variables!$E$56))))</f>
        <v xml:space="preserve">• Formaciones en manejo del estrés, inteligencia emocional, manejo de situaciones conflictivas, esparcimiento y tiempo libre
</v>
      </c>
      <c r="BK48" s="73" t="str">
        <f t="shared" si="22"/>
        <v>Riesgo Bajo</v>
      </c>
      <c r="BL48" s="80" t="str">
        <f>IF(BJ48&lt;=30,Variables!$C$59,IF(BJ48&lt;=50,Variables!$D$59,IF(BJ48&lt;=60,Variables!$E$59,IF(BJ48&gt;=100,Variables!E105))))</f>
        <v>• Promoción de la salud mental y prevención del trastorno mental en el  trabajo.
• Fomento de estilos de vida saludables.</v>
      </c>
    </row>
    <row r="49" spans="2:64" s="65" customFormat="1" ht="106.5" customHeight="1" x14ac:dyDescent="0.25">
      <c r="B49" s="66"/>
      <c r="E49" s="66"/>
      <c r="F49" s="66"/>
      <c r="G49" s="66"/>
      <c r="I49" s="67"/>
      <c r="J49" s="78" t="b">
        <f t="shared" si="26"/>
        <v>0</v>
      </c>
      <c r="K49" s="67"/>
      <c r="L49" s="78" t="b">
        <f t="shared" si="2"/>
        <v>0</v>
      </c>
      <c r="N49" s="73" t="str">
        <f t="shared" si="3"/>
        <v>Sin riesgo</v>
      </c>
      <c r="O49" s="74" t="str">
        <f t="shared" si="23"/>
        <v>Medidas de refuerzo, prevención</v>
      </c>
      <c r="Q49" s="22" t="s">
        <v>25</v>
      </c>
      <c r="R49" s="80" t="str">
        <f t="shared" si="5"/>
        <v>ActIvidades de promoción y prevención,seguimiento examenes periodicos</v>
      </c>
      <c r="S49" s="68" t="e">
        <f t="shared" si="6"/>
        <v>#DIV/0!</v>
      </c>
      <c r="T49" s="83" t="e">
        <f t="shared" si="7"/>
        <v>#DIV/0!</v>
      </c>
      <c r="V49" s="73" t="str">
        <f t="shared" si="8"/>
        <v>Riesgo Bajo</v>
      </c>
      <c r="W49" s="74" t="str">
        <f>IF(V49="Riesgo Bajo",Variables!$C$19,IF('Base de datos'!V49="Riesgo Medio",Variables!$D$19,IF('Base de datos'!V49="Riesgo Alto",Variables!$E$19,IF(V49="Riesgo muy Alto",Variables!$E$19))))</f>
        <v xml:space="preserve">• Refuezo habilidades blandas 
• Seguimiento Lideres
•Refuerzo continuo
</v>
      </c>
      <c r="Y49" s="73" t="str">
        <f t="shared" si="9"/>
        <v>Riesgo Bajo</v>
      </c>
      <c r="Z49" s="80" t="str">
        <f>IF(Y49="Riesgo Bajo",Variables!$C$22,IF(Y49="Riesgo Medio",Variables!$D$22,IF(Y49="Riesgo Alto",Variables!$E$22,IF(Y49="Riesgo muy Alto",Variables!$E$22))))</f>
        <v>• Refuezo interacciones grupales 
• Trabajos colaborativos
• Seguimiento y refuerzo habilidades individuales</v>
      </c>
      <c r="AB49" s="73" t="str">
        <f t="shared" si="10"/>
        <v>Riesgo Bajo</v>
      </c>
      <c r="AC49" s="80" t="str">
        <f>IF(AB49="Riesgo Bajo",Variables!$C$25,IF(AB49="Riesgo Medio",Variables!$D$25,IF(AB49="Riesgo Alto",Variables!$E$25,IF(AB49="Riesgo muy Alto",Variables!$E$25))))</f>
        <v>• Continuar retroalimentación constante
• Grupos focales y participativos
• Incentivos cumplimento de logros</v>
      </c>
      <c r="AE49" s="73" t="str">
        <f t="shared" si="11"/>
        <v>Riesgo Bajo</v>
      </c>
      <c r="AF49" s="80" t="str">
        <f>IF(AE49="Riesgo Bajo",Variables!$C$28,IF(AE49="Riesgo Medio",Variables!$D$28,IF(AE49="Riesgo Alto",Variables!$E$28,IF(AE49="Riesgo muy Alto",Variables!$E$28))))</f>
        <v>• Continuar con induccion al puesto, organizacional y seguimiento</v>
      </c>
      <c r="AH49" s="73" t="str">
        <f t="shared" si="12"/>
        <v>Riesgo Bajo</v>
      </c>
      <c r="AI49" s="80" t="str">
        <f>IF(AH49="Riesgo Bajo",Variables!$C$31,IF(AH49="Riesgo Medio",Variables!$D$31,IF(AH49="Riesgo Alto",Variables!$E$31,IF(AH49="Riesgo muy Alto",Variables!$E$31))))</f>
        <v>• Continuar con elplan de formación y desarrollo
• Reforzar formaciones 
• Seguimiento cronogramas de capacitación</v>
      </c>
      <c r="AK49" s="73" t="str">
        <f t="shared" si="13"/>
        <v>Riesgo Bajo</v>
      </c>
      <c r="AL49" s="80" t="str">
        <f>IF(AK49="Riesgo Bajo",Variables!$C$34,IF(AK49="Riesgo Medio",Variables!$D$34,IF(AK49="Riesgo Alto",Variables!$E$34,IF(AK49="Riesgo muy Alto",Variables!$E$34))))</f>
        <v>• Continuar plan de desarrollo en puesto de trabajo</v>
      </c>
      <c r="AN49" s="73" t="str">
        <f t="shared" si="14"/>
        <v>Riesgo Bajo</v>
      </c>
      <c r="AO49" s="80" t="str">
        <f>IF(AN49="Riesgo Bajo",Variables!$C$37,IF(AN49="Riesgo Medio",Variables!$D$37,IF(AN49="Riesgo Alto",Variables!$E$37,IF(AN49="Riesgo muy Alto",Variables!$E$37))))</f>
        <v xml:space="preserve">• Supervision constante roles y responsabilidades
• Formación en Planeacion estrategica
• Refuerzo en Distribucion eficaz del tiempo </v>
      </c>
      <c r="AQ49" s="73" t="str">
        <f t="shared" si="15"/>
        <v>Riesgo Bajo</v>
      </c>
      <c r="AR49" s="80" t="str">
        <f>IF(AQ49="Riesgo Bajo",Variables!$C$40,IF(AQ49="Riesgo Medio",Variables!$D$40,IF(AQ49="Riesgo Alto",Variables!$E$40,IF(AQ49="Riesgo muy Alto",Variables!$E$40))))</f>
        <v xml:space="preserve">• Continuar acciones de preventivas sobre demandas de trabajo
• Ejecutar cronogramas con tiempos de entrega 
• Programación de horarios de acuerdo a normativiudad
• Seguimiento a horarios adicionales y su compensación
</v>
      </c>
      <c r="AT49" s="73" t="str">
        <f t="shared" si="16"/>
        <v>Riesgo Bajo</v>
      </c>
      <c r="AU49" s="80" t="str">
        <f>IF(AT49="Riesgo Bajo",Variables!$C$43,IF(AT49="Riesgo Medio",Variables!$D$43,IF(AT49="Riesgo Alto",Variables!$E$43,IF(AT49="Riesgo muy Alto",Variables!$E$43))))</f>
        <v xml:space="preserve">• Marcar prioridades en las tareas. 
• Establecer cronograas de entrega
•  Garantizar descansos y pausas activas
</v>
      </c>
      <c r="AV49" s="65" t="e">
        <f t="shared" si="0"/>
        <v>#DIV/0!</v>
      </c>
      <c r="AW49" s="73" t="e">
        <f t="shared" si="17"/>
        <v>#DIV/0!</v>
      </c>
      <c r="AY49" s="73" t="str">
        <f t="shared" si="18"/>
        <v>Riesgo Bajo</v>
      </c>
      <c r="AZ49" s="80" t="str">
        <f>IF(AY49="Riesgo Bajo",Variables!$C$47,IF(AY49="Riesgo Medio",Variables!$D$47,IF(AY49="Riesgo Alto",Variables!$E$47,IF(AY49="Riesgo muy Alto",Variables!$E$47))))</f>
        <v>• Divulgar alianzas estrategicas para  actividades de esparcimiento y recreacion
• Promover espacios de crecimiento personal, academico, espiritual o deportivo de forma periodica</v>
      </c>
      <c r="BB49" s="73" t="str">
        <f t="shared" si="19"/>
        <v>Riesgo Bajo</v>
      </c>
      <c r="BC49" s="80" t="str">
        <f>IF(BB49="Riesgo Bajo",Variables!$C$50,IF(BB49="Riesgo Medio",Variables!$D$50,IF(BB49="Riesgo Alto",Variables!$E$50,IF(BB49="Riesgo muy Alto",Variables!$E$50))))</f>
        <v xml:space="preserve">• Capacitar en manejo de las finanzas personales y familiares.
•  Promover ahorros </v>
      </c>
      <c r="BE49" s="73" t="str">
        <f t="shared" si="20"/>
        <v>Riesgo Bajo</v>
      </c>
      <c r="BF49" s="80" t="str">
        <f>IF(BE49="Riesgo Bajo",Variables!$C$53,IF(BE49="Riesgo Medio",Variables!$D$53,IF(BE49="Riesgo Alto",Variables!$E$53,IF(BE49="Riesgo muy Alto",Variables!$E$53))))</f>
        <v>• Sin amenaza, conservación, remodelaciones de acuerdo a condiciones economicas</v>
      </c>
      <c r="BH49" s="73" t="str">
        <f t="shared" si="21"/>
        <v>Riesgo Bajo</v>
      </c>
      <c r="BI49" s="80" t="str">
        <f>IF(BH49="Riesgo Bajo",Variables!$C$56,IF(BH49="Riesgo Medio",Variables!$D$56,IF(BH49="Riesgo Alto",Variables!$E$56,IF(BH49="Riesgo muy Alto",Variables!$E$56))))</f>
        <v xml:space="preserve">• Formaciones en manejo del estrés, inteligencia emocional, manejo de situaciones conflictivas, esparcimiento y tiempo libre
</v>
      </c>
      <c r="BK49" s="73" t="str">
        <f t="shared" si="22"/>
        <v>Riesgo Bajo</v>
      </c>
      <c r="BL49" s="80" t="str">
        <f>IF(BJ49&lt;=30,Variables!$C$59,IF(BJ49&lt;=50,Variables!$D$59,IF(BJ49&lt;=60,Variables!$E$59,IF(BJ49&gt;=100,Variables!E106))))</f>
        <v>• Promoción de la salud mental y prevención del trastorno mental en el  trabajo.
• Fomento de estilos de vida saludables.</v>
      </c>
    </row>
    <row r="50" spans="2:64" s="65" customFormat="1" ht="106.5" customHeight="1" x14ac:dyDescent="0.25">
      <c r="B50" s="66"/>
      <c r="E50" s="66"/>
      <c r="F50" s="66"/>
      <c r="G50" s="66"/>
      <c r="I50" s="67"/>
      <c r="J50" s="78" t="b">
        <f t="shared" si="26"/>
        <v>0</v>
      </c>
      <c r="K50" s="67"/>
      <c r="L50" s="78" t="b">
        <f t="shared" si="2"/>
        <v>0</v>
      </c>
      <c r="N50" s="73" t="str">
        <f t="shared" si="3"/>
        <v>Sin riesgo</v>
      </c>
      <c r="O50" s="74" t="str">
        <f t="shared" si="23"/>
        <v>Medidas de refuerzo, prevención</v>
      </c>
      <c r="Q50" s="22" t="s">
        <v>25</v>
      </c>
      <c r="R50" s="80" t="str">
        <f t="shared" si="5"/>
        <v>ActIvidades de promoción y prevención,seguimiento examenes periodicos</v>
      </c>
      <c r="S50" s="68" t="e">
        <f t="shared" si="6"/>
        <v>#DIV/0!</v>
      </c>
      <c r="T50" s="83" t="e">
        <f t="shared" si="7"/>
        <v>#DIV/0!</v>
      </c>
      <c r="V50" s="73" t="str">
        <f t="shared" si="8"/>
        <v>Riesgo Bajo</v>
      </c>
      <c r="W50" s="74" t="str">
        <f>IF(V50="Riesgo Bajo",Variables!$C$19,IF('Base de datos'!V50="Riesgo Medio",Variables!$D$19,IF('Base de datos'!V50="Riesgo Alto",Variables!$E$19,IF(V50="Riesgo muy Alto",Variables!$E$19))))</f>
        <v xml:space="preserve">• Refuezo habilidades blandas 
• Seguimiento Lideres
•Refuerzo continuo
</v>
      </c>
      <c r="Y50" s="73" t="str">
        <f t="shared" si="9"/>
        <v>Riesgo Bajo</v>
      </c>
      <c r="Z50" s="80" t="str">
        <f>IF(Y50="Riesgo Bajo",Variables!$C$22,IF(Y50="Riesgo Medio",Variables!$D$22,IF(Y50="Riesgo Alto",Variables!$E$22,IF(Y50="Riesgo muy Alto",Variables!$E$22))))</f>
        <v>• Refuezo interacciones grupales 
• Trabajos colaborativos
• Seguimiento y refuerzo habilidades individuales</v>
      </c>
      <c r="AB50" s="73" t="str">
        <f t="shared" si="10"/>
        <v>Riesgo Bajo</v>
      </c>
      <c r="AC50" s="80" t="str">
        <f>IF(AB50="Riesgo Bajo",Variables!$C$25,IF(AB50="Riesgo Medio",Variables!$D$25,IF(AB50="Riesgo Alto",Variables!$E$25,IF(AB50="Riesgo muy Alto",Variables!$E$25))))</f>
        <v>• Continuar retroalimentación constante
• Grupos focales y participativos
• Incentivos cumplimento de logros</v>
      </c>
      <c r="AE50" s="73" t="str">
        <f t="shared" si="11"/>
        <v>Riesgo Bajo</v>
      </c>
      <c r="AF50" s="80" t="str">
        <f>IF(AE50="Riesgo Bajo",Variables!$C$28,IF(AE50="Riesgo Medio",Variables!$D$28,IF(AE50="Riesgo Alto",Variables!$E$28,IF(AE50="Riesgo muy Alto",Variables!$E$28))))</f>
        <v>• Continuar con induccion al puesto, organizacional y seguimiento</v>
      </c>
      <c r="AH50" s="73" t="str">
        <f t="shared" si="12"/>
        <v>Riesgo Bajo</v>
      </c>
      <c r="AI50" s="80" t="str">
        <f>IF(AH50="Riesgo Bajo",Variables!$C$31,IF(AH50="Riesgo Medio",Variables!$D$31,IF(AH50="Riesgo Alto",Variables!$E$31,IF(AH50="Riesgo muy Alto",Variables!$E$31))))</f>
        <v>• Continuar con elplan de formación y desarrollo
• Reforzar formaciones 
• Seguimiento cronogramas de capacitación</v>
      </c>
      <c r="AK50" s="73" t="str">
        <f t="shared" si="13"/>
        <v>Riesgo Bajo</v>
      </c>
      <c r="AL50" s="80" t="str">
        <f>IF(AK50="Riesgo Bajo",Variables!$C$34,IF(AK50="Riesgo Medio",Variables!$D$34,IF(AK50="Riesgo Alto",Variables!$E$34,IF(AK50="Riesgo muy Alto",Variables!$E$34))))</f>
        <v>• Continuar plan de desarrollo en puesto de trabajo</v>
      </c>
      <c r="AN50" s="73" t="str">
        <f t="shared" si="14"/>
        <v>Riesgo Bajo</v>
      </c>
      <c r="AO50" s="80" t="str">
        <f>IF(AN50="Riesgo Bajo",Variables!$C$37,IF(AN50="Riesgo Medio",Variables!$D$37,IF(AN50="Riesgo Alto",Variables!$E$37,IF(AN50="Riesgo muy Alto",Variables!$E$37))))</f>
        <v xml:space="preserve">• Supervision constante roles y responsabilidades
• Formación en Planeacion estrategica
• Refuerzo en Distribucion eficaz del tiempo </v>
      </c>
      <c r="AQ50" s="73" t="str">
        <f t="shared" si="15"/>
        <v>Riesgo Bajo</v>
      </c>
      <c r="AR50" s="80" t="str">
        <f>IF(AQ50="Riesgo Bajo",Variables!$C$40,IF(AQ50="Riesgo Medio",Variables!$D$40,IF(AQ50="Riesgo Alto",Variables!$E$40,IF(AQ50="Riesgo muy Alto",Variables!$E$40))))</f>
        <v xml:space="preserve">• Continuar acciones de preventivas sobre demandas de trabajo
• Ejecutar cronogramas con tiempos de entrega 
• Programación de horarios de acuerdo a normativiudad
• Seguimiento a horarios adicionales y su compensación
</v>
      </c>
      <c r="AT50" s="73" t="str">
        <f t="shared" si="16"/>
        <v>Riesgo Bajo</v>
      </c>
      <c r="AU50" s="80" t="str">
        <f>IF(AT50="Riesgo Bajo",Variables!$C$43,IF(AT50="Riesgo Medio",Variables!$D$43,IF(AT50="Riesgo Alto",Variables!$E$43,IF(AT50="Riesgo muy Alto",Variables!$E$43))))</f>
        <v xml:space="preserve">• Marcar prioridades en las tareas. 
• Establecer cronograas de entrega
•  Garantizar descansos y pausas activas
</v>
      </c>
      <c r="AV50" s="65" t="e">
        <f t="shared" si="0"/>
        <v>#DIV/0!</v>
      </c>
      <c r="AW50" s="73" t="e">
        <f t="shared" si="17"/>
        <v>#DIV/0!</v>
      </c>
      <c r="AY50" s="73" t="str">
        <f t="shared" si="18"/>
        <v>Riesgo Bajo</v>
      </c>
      <c r="AZ50" s="80" t="str">
        <f>IF(AY50="Riesgo Bajo",Variables!$C$47,IF(AY50="Riesgo Medio",Variables!$D$47,IF(AY50="Riesgo Alto",Variables!$E$47,IF(AY50="Riesgo muy Alto",Variables!$E$47))))</f>
        <v>• Divulgar alianzas estrategicas para  actividades de esparcimiento y recreacion
• Promover espacios de crecimiento personal, academico, espiritual o deportivo de forma periodica</v>
      </c>
      <c r="BB50" s="73" t="str">
        <f t="shared" si="19"/>
        <v>Riesgo Bajo</v>
      </c>
      <c r="BC50" s="80" t="str">
        <f>IF(BB50="Riesgo Bajo",Variables!$C$50,IF(BB50="Riesgo Medio",Variables!$D$50,IF(BB50="Riesgo Alto",Variables!$E$50,IF(BB50="Riesgo muy Alto",Variables!$E$50))))</f>
        <v xml:space="preserve">• Capacitar en manejo de las finanzas personales y familiares.
•  Promover ahorros </v>
      </c>
      <c r="BE50" s="73" t="str">
        <f t="shared" si="20"/>
        <v>Riesgo Bajo</v>
      </c>
      <c r="BF50" s="80" t="str">
        <f>IF(BE50="Riesgo Bajo",Variables!$C$53,IF(BE50="Riesgo Medio",Variables!$D$53,IF(BE50="Riesgo Alto",Variables!$E$53,IF(BE50="Riesgo muy Alto",Variables!$E$53))))</f>
        <v>• Sin amenaza, conservación, remodelaciones de acuerdo a condiciones economicas</v>
      </c>
      <c r="BH50" s="73" t="str">
        <f t="shared" si="21"/>
        <v>Riesgo Bajo</v>
      </c>
      <c r="BI50" s="80" t="str">
        <f>IF(BH50="Riesgo Bajo",Variables!$C$56,IF(BH50="Riesgo Medio",Variables!$D$56,IF(BH50="Riesgo Alto",Variables!$E$56,IF(BH50="Riesgo muy Alto",Variables!$E$56))))</f>
        <v xml:space="preserve">• Formaciones en manejo del estrés, inteligencia emocional, manejo de situaciones conflictivas, esparcimiento y tiempo libre
</v>
      </c>
      <c r="BK50" s="73" t="str">
        <f t="shared" si="22"/>
        <v>Riesgo Bajo</v>
      </c>
      <c r="BL50" s="80" t="str">
        <f>IF(BJ50&lt;=30,Variables!$C$59,IF(BJ50&lt;=50,Variables!$D$59,IF(BJ50&lt;=60,Variables!$E$59,IF(BJ50&gt;=100,Variables!E107))))</f>
        <v>• Promoción de la salud mental y prevención del trastorno mental en el  trabajo.
• Fomento de estilos de vida saludables.</v>
      </c>
    </row>
    <row r="51" spans="2:64" s="65" customFormat="1" ht="57" customHeight="1" x14ac:dyDescent="0.25">
      <c r="B51" s="66"/>
      <c r="E51" s="66"/>
      <c r="F51" s="66"/>
      <c r="G51" s="66"/>
      <c r="I51" s="67"/>
      <c r="J51" s="78" t="b">
        <f t="shared" si="26"/>
        <v>0</v>
      </c>
      <c r="K51" s="67"/>
      <c r="L51" s="78" t="b">
        <f t="shared" si="2"/>
        <v>0</v>
      </c>
      <c r="N51" s="73" t="str">
        <f t="shared" si="3"/>
        <v>Sin riesgo</v>
      </c>
      <c r="O51" s="74" t="str">
        <f t="shared" si="23"/>
        <v>Medidas de refuerzo, prevención</v>
      </c>
      <c r="Q51" s="22" t="s">
        <v>25</v>
      </c>
      <c r="R51" s="80" t="str">
        <f t="shared" si="5"/>
        <v>ActIvidades de promoción y prevención,seguimiento examenes periodicos</v>
      </c>
      <c r="S51" s="68" t="e">
        <f t="shared" si="6"/>
        <v>#DIV/0!</v>
      </c>
      <c r="T51" s="83" t="e">
        <f t="shared" si="7"/>
        <v>#DIV/0!</v>
      </c>
      <c r="V51" s="73" t="str">
        <f t="shared" si="8"/>
        <v>Riesgo Bajo</v>
      </c>
      <c r="W51" s="74" t="str">
        <f>IF(V51="Riesgo Bajo",Variables!$C$19,IF('Base de datos'!V51="Riesgo Medio",Variables!$D$19,IF('Base de datos'!V51="Riesgo Alto",Variables!$E$19,IF(V51="Riesgo muy Alto",Variables!$E$19))))</f>
        <v xml:space="preserve">• Refuezo habilidades blandas 
• Seguimiento Lideres
•Refuerzo continuo
</v>
      </c>
      <c r="Y51" s="73" t="str">
        <f t="shared" si="9"/>
        <v>Riesgo Bajo</v>
      </c>
      <c r="Z51" s="80" t="str">
        <f>IF(Y51="Riesgo Bajo",Variables!$C$22,IF(Y51="Riesgo Medio",Variables!$D$22,IF(Y51="Riesgo Alto",Variables!$E$22,IF(Y51="Riesgo muy Alto",Variables!$E$22))))</f>
        <v>• Refuezo interacciones grupales 
• Trabajos colaborativos
• Seguimiento y refuerzo habilidades individuales</v>
      </c>
      <c r="AB51" s="73" t="str">
        <f t="shared" si="10"/>
        <v>Riesgo Bajo</v>
      </c>
      <c r="AC51" s="80" t="str">
        <f>IF(AB51="Riesgo Bajo",Variables!$C$25,IF(AB51="Riesgo Medio",Variables!$D$25,IF(AB51="Riesgo Alto",Variables!$E$25,IF(AB51="Riesgo muy Alto",Variables!$E$25))))</f>
        <v>• Continuar retroalimentación constante
• Grupos focales y participativos
• Incentivos cumplimento de logros</v>
      </c>
      <c r="AE51" s="73" t="str">
        <f t="shared" si="11"/>
        <v>Riesgo Bajo</v>
      </c>
      <c r="AF51" s="80" t="str">
        <f>IF(AE51="Riesgo Bajo",Variables!$C$28,IF(AE51="Riesgo Medio",Variables!$D$28,IF(AE51="Riesgo Alto",Variables!$E$28,IF(AE51="Riesgo muy Alto",Variables!$E$28))))</f>
        <v>• Continuar con induccion al puesto, organizacional y seguimiento</v>
      </c>
      <c r="AH51" s="73" t="str">
        <f t="shared" si="12"/>
        <v>Riesgo Bajo</v>
      </c>
      <c r="AI51" s="80" t="str">
        <f>IF(AH51="Riesgo Bajo",Variables!$C$31,IF(AH51="Riesgo Medio",Variables!$D$31,IF(AH51="Riesgo Alto",Variables!$E$31,IF(AH51="Riesgo muy Alto",Variables!$E$31))))</f>
        <v>• Continuar con elplan de formación y desarrollo
• Reforzar formaciones 
• Seguimiento cronogramas de capacitación</v>
      </c>
      <c r="AK51" s="73" t="str">
        <f t="shared" si="13"/>
        <v>Riesgo Bajo</v>
      </c>
      <c r="AL51" s="80" t="str">
        <f>IF(AK51="Riesgo Bajo",Variables!$C$34,IF(AK51="Riesgo Medio",Variables!$D$34,IF(AK51="Riesgo Alto",Variables!$E$34,IF(AK51="Riesgo muy Alto",Variables!$E$34))))</f>
        <v>• Continuar plan de desarrollo en puesto de trabajo</v>
      </c>
      <c r="AN51" s="73" t="str">
        <f t="shared" si="14"/>
        <v>Riesgo Bajo</v>
      </c>
      <c r="AO51" s="80" t="str">
        <f>IF(AN51="Riesgo Bajo",Variables!$C$37,IF(AN51="Riesgo Medio",Variables!$D$37,IF(AN51="Riesgo Alto",Variables!$E$37,IF(AN51="Riesgo muy Alto",Variables!$E$37))))</f>
        <v xml:space="preserve">• Supervision constante roles y responsabilidades
• Formación en Planeacion estrategica
• Refuerzo en Distribucion eficaz del tiempo </v>
      </c>
      <c r="AQ51" s="73" t="str">
        <f t="shared" si="15"/>
        <v>Riesgo Bajo</v>
      </c>
      <c r="AR51" s="80" t="str">
        <f>IF(AQ51="Riesgo Bajo",Variables!$C$40,IF(AQ51="Riesgo Medio",Variables!$D$40,IF(AQ51="Riesgo Alto",Variables!$E$40,IF(AQ51="Riesgo muy Alto",Variables!$E$40))))</f>
        <v xml:space="preserve">• Continuar acciones de preventivas sobre demandas de trabajo
• Ejecutar cronogramas con tiempos de entrega 
• Programación de horarios de acuerdo a normativiudad
• Seguimiento a horarios adicionales y su compensación
</v>
      </c>
      <c r="AT51" s="73" t="str">
        <f t="shared" si="16"/>
        <v>Riesgo Bajo</v>
      </c>
      <c r="AU51" s="80" t="str">
        <f>IF(AT51="Riesgo Bajo",Variables!$C$43,IF(AT51="Riesgo Medio",Variables!$D$43,IF(AT51="Riesgo Alto",Variables!$E$43,IF(AT51="Riesgo muy Alto",Variables!$E$43))))</f>
        <v xml:space="preserve">• Marcar prioridades en las tareas. 
• Establecer cronograas de entrega
•  Garantizar descansos y pausas activas
</v>
      </c>
      <c r="AV51" s="65" t="e">
        <f t="shared" si="0"/>
        <v>#DIV/0!</v>
      </c>
      <c r="AW51" s="73" t="e">
        <f t="shared" si="17"/>
        <v>#DIV/0!</v>
      </c>
      <c r="AY51" s="73" t="str">
        <f t="shared" si="18"/>
        <v>Riesgo Bajo</v>
      </c>
      <c r="AZ51" s="80" t="str">
        <f>IF(AY51="Riesgo Bajo",Variables!$C$47,IF(AY51="Riesgo Medio",Variables!$D$47,IF(AY51="Riesgo Alto",Variables!$E$47,IF(AY51="Riesgo muy Alto",Variables!$E$47))))</f>
        <v>• Divulgar alianzas estrategicas para  actividades de esparcimiento y recreacion
• Promover espacios de crecimiento personal, academico, espiritual o deportivo de forma periodica</v>
      </c>
      <c r="BB51" s="73" t="str">
        <f t="shared" si="19"/>
        <v>Riesgo Bajo</v>
      </c>
      <c r="BC51" s="80" t="str">
        <f>IF(BB51="Riesgo Bajo",Variables!$C$50,IF(BB51="Riesgo Medio",Variables!$D$50,IF(BB51="Riesgo Alto",Variables!$E$50,IF(BB51="Riesgo muy Alto",Variables!$E$50))))</f>
        <v xml:space="preserve">• Capacitar en manejo de las finanzas personales y familiares.
•  Promover ahorros </v>
      </c>
      <c r="BE51" s="73" t="str">
        <f t="shared" si="20"/>
        <v>Riesgo Bajo</v>
      </c>
      <c r="BF51" s="80" t="str">
        <f>IF(BE51="Riesgo Bajo",Variables!$C$53,IF(BE51="Riesgo Medio",Variables!$D$53,IF(BE51="Riesgo Alto",Variables!$E$53,IF(BE51="Riesgo muy Alto",Variables!$E$53))))</f>
        <v>• Sin amenaza, conservación, remodelaciones de acuerdo a condiciones economicas</v>
      </c>
      <c r="BH51" s="73" t="str">
        <f t="shared" si="21"/>
        <v>Riesgo Bajo</v>
      </c>
      <c r="BI51" s="80" t="str">
        <f>IF(BH51="Riesgo Bajo",Variables!$C$56,IF(BH51="Riesgo Medio",Variables!$D$56,IF(BH51="Riesgo Alto",Variables!$E$56,IF(BH51="Riesgo muy Alto",Variables!$E$56))))</f>
        <v xml:space="preserve">• Formaciones en manejo del estrés, inteligencia emocional, manejo de situaciones conflictivas, esparcimiento y tiempo libre
</v>
      </c>
      <c r="BK51" s="73" t="str">
        <f t="shared" si="22"/>
        <v>Riesgo Bajo</v>
      </c>
      <c r="BL51" s="80" t="str">
        <f>IF(BJ51&lt;=30,Variables!$C$59,IF(BJ51&lt;=50,Variables!$D$59,IF(BJ51&lt;=60,Variables!$E$59,IF(BJ51&gt;=100,Variables!E108))))</f>
        <v>• Promoción de la salud mental y prevención del trastorno mental en el  trabajo.
• Fomento de estilos de vida saludables.</v>
      </c>
    </row>
    <row r="52" spans="2:64" s="65" customFormat="1" ht="57" customHeight="1" x14ac:dyDescent="0.25">
      <c r="B52" s="66"/>
      <c r="E52" s="66"/>
      <c r="F52" s="66"/>
      <c r="G52" s="66"/>
      <c r="I52" s="67"/>
      <c r="J52" s="78" t="b">
        <f t="shared" si="26"/>
        <v>0</v>
      </c>
      <c r="K52" s="67"/>
      <c r="L52" s="78" t="b">
        <f t="shared" si="2"/>
        <v>0</v>
      </c>
      <c r="N52" s="73" t="str">
        <f t="shared" si="3"/>
        <v>Sin riesgo</v>
      </c>
      <c r="O52" s="74" t="str">
        <f t="shared" si="23"/>
        <v>Medidas de refuerzo, prevención</v>
      </c>
      <c r="Q52" s="22" t="s">
        <v>25</v>
      </c>
      <c r="R52" s="80" t="str">
        <f t="shared" si="5"/>
        <v>ActIvidades de promoción y prevención,seguimiento examenes periodicos</v>
      </c>
      <c r="S52" s="68" t="e">
        <f t="shared" si="6"/>
        <v>#DIV/0!</v>
      </c>
      <c r="T52" s="83" t="e">
        <f t="shared" si="7"/>
        <v>#DIV/0!</v>
      </c>
      <c r="V52" s="73" t="str">
        <f t="shared" si="8"/>
        <v>Riesgo Bajo</v>
      </c>
      <c r="W52" s="74" t="str">
        <f>IF(V52="Riesgo Bajo",Variables!$C$19,IF('Base de datos'!V52="Riesgo Medio",Variables!$D$19,IF('Base de datos'!V52="Riesgo Alto",Variables!$E$19,IF(V52="Riesgo muy Alto",Variables!$E$19))))</f>
        <v xml:space="preserve">• Refuezo habilidades blandas 
• Seguimiento Lideres
•Refuerzo continuo
</v>
      </c>
      <c r="Y52" s="73" t="str">
        <f t="shared" si="9"/>
        <v>Riesgo Bajo</v>
      </c>
      <c r="Z52" s="80" t="str">
        <f>IF(Y52="Riesgo Bajo",Variables!$C$22,IF(Y52="Riesgo Medio",Variables!$D$22,IF(Y52="Riesgo Alto",Variables!$E$22,IF(Y52="Riesgo muy Alto",Variables!$E$22))))</f>
        <v>• Refuezo interacciones grupales 
• Trabajos colaborativos
• Seguimiento y refuerzo habilidades individuales</v>
      </c>
      <c r="AB52" s="73" t="str">
        <f t="shared" si="10"/>
        <v>Riesgo Bajo</v>
      </c>
      <c r="AC52" s="80" t="str">
        <f>IF(AB52="Riesgo Bajo",Variables!$C$25,IF(AB52="Riesgo Medio",Variables!$D$25,IF(AB52="Riesgo Alto",Variables!$E$25,IF(AB52="Riesgo muy Alto",Variables!$E$25))))</f>
        <v>• Continuar retroalimentación constante
• Grupos focales y participativos
• Incentivos cumplimento de logros</v>
      </c>
      <c r="AE52" s="73" t="str">
        <f t="shared" si="11"/>
        <v>Riesgo Bajo</v>
      </c>
      <c r="AF52" s="80" t="str">
        <f>IF(AE52="Riesgo Bajo",Variables!$C$28,IF(AE52="Riesgo Medio",Variables!$D$28,IF(AE52="Riesgo Alto",Variables!$E$28,IF(AE52="Riesgo muy Alto",Variables!$E$28))))</f>
        <v>• Continuar con induccion al puesto, organizacional y seguimiento</v>
      </c>
      <c r="AH52" s="73" t="str">
        <f t="shared" si="12"/>
        <v>Riesgo Bajo</v>
      </c>
      <c r="AI52" s="80" t="str">
        <f>IF(AH52="Riesgo Bajo",Variables!$C$31,IF(AH52="Riesgo Medio",Variables!$D$31,IF(AH52="Riesgo Alto",Variables!$E$31,IF(AH52="Riesgo muy Alto",Variables!$E$31))))</f>
        <v>• Continuar con elplan de formación y desarrollo
• Reforzar formaciones 
• Seguimiento cronogramas de capacitación</v>
      </c>
      <c r="AK52" s="73" t="str">
        <f t="shared" si="13"/>
        <v>Riesgo Bajo</v>
      </c>
      <c r="AL52" s="80" t="str">
        <f>IF(AK52="Riesgo Bajo",Variables!$C$34,IF(AK52="Riesgo Medio",Variables!$D$34,IF(AK52="Riesgo Alto",Variables!$E$34,IF(AK52="Riesgo muy Alto",Variables!$E$34))))</f>
        <v>• Continuar plan de desarrollo en puesto de trabajo</v>
      </c>
      <c r="AN52" s="73" t="str">
        <f t="shared" si="14"/>
        <v>Riesgo Bajo</v>
      </c>
      <c r="AO52" s="80" t="str">
        <f>IF(AN52="Riesgo Bajo",Variables!$C$37,IF(AN52="Riesgo Medio",Variables!$D$37,IF(AN52="Riesgo Alto",Variables!$E$37,IF(AN52="Riesgo muy Alto",Variables!$E$37))))</f>
        <v xml:space="preserve">• Supervision constante roles y responsabilidades
• Formación en Planeacion estrategica
• Refuerzo en Distribucion eficaz del tiempo </v>
      </c>
      <c r="AQ52" s="73" t="str">
        <f t="shared" si="15"/>
        <v>Riesgo Bajo</v>
      </c>
      <c r="AR52" s="80" t="str">
        <f>IF(AQ52="Riesgo Bajo",Variables!$C$40,IF(AQ52="Riesgo Medio",Variables!$D$40,IF(AQ52="Riesgo Alto",Variables!$E$40,IF(AQ52="Riesgo muy Alto",Variables!$E$40))))</f>
        <v xml:space="preserve">• Continuar acciones de preventivas sobre demandas de trabajo
• Ejecutar cronogramas con tiempos de entrega 
• Programación de horarios de acuerdo a normativiudad
• Seguimiento a horarios adicionales y su compensación
</v>
      </c>
      <c r="AT52" s="73" t="str">
        <f t="shared" si="16"/>
        <v>Riesgo Bajo</v>
      </c>
      <c r="AU52" s="80" t="str">
        <f>IF(AT52="Riesgo Bajo",Variables!$C$43,IF(AT52="Riesgo Medio",Variables!$D$43,IF(AT52="Riesgo Alto",Variables!$E$43,IF(AT52="Riesgo muy Alto",Variables!$E$43))))</f>
        <v xml:space="preserve">• Marcar prioridades en las tareas. 
• Establecer cronograas de entrega
•  Garantizar descansos y pausas activas
</v>
      </c>
      <c r="AV52" s="65" t="e">
        <f t="shared" si="0"/>
        <v>#DIV/0!</v>
      </c>
      <c r="AW52" s="73" t="e">
        <f t="shared" si="17"/>
        <v>#DIV/0!</v>
      </c>
      <c r="AY52" s="73" t="str">
        <f t="shared" si="18"/>
        <v>Riesgo Bajo</v>
      </c>
      <c r="AZ52" s="80" t="str">
        <f>IF(AY52="Riesgo Bajo",Variables!$C$47,IF(AY52="Riesgo Medio",Variables!$D$47,IF(AY52="Riesgo Alto",Variables!$E$47,IF(AY52="Riesgo muy Alto",Variables!$E$47))))</f>
        <v>• Divulgar alianzas estrategicas para  actividades de esparcimiento y recreacion
• Promover espacios de crecimiento personal, academico, espiritual o deportivo de forma periodica</v>
      </c>
      <c r="BB52" s="73" t="str">
        <f t="shared" si="19"/>
        <v>Riesgo Bajo</v>
      </c>
      <c r="BC52" s="80" t="str">
        <f>IF(BB52="Riesgo Bajo",Variables!$C$50,IF(BB52="Riesgo Medio",Variables!$D$50,IF(BB52="Riesgo Alto",Variables!$E$50,IF(BB52="Riesgo muy Alto",Variables!$E$50))))</f>
        <v xml:space="preserve">• Capacitar en manejo de las finanzas personales y familiares.
•  Promover ahorros </v>
      </c>
      <c r="BE52" s="73" t="str">
        <f t="shared" si="20"/>
        <v>Riesgo Bajo</v>
      </c>
      <c r="BF52" s="80" t="str">
        <f>IF(BE52="Riesgo Bajo",Variables!$C$53,IF(BE52="Riesgo Medio",Variables!$D$53,IF(BE52="Riesgo Alto",Variables!$E$53,IF(BE52="Riesgo muy Alto",Variables!$E$53))))</f>
        <v>• Sin amenaza, conservación, remodelaciones de acuerdo a condiciones economicas</v>
      </c>
      <c r="BH52" s="73" t="str">
        <f t="shared" si="21"/>
        <v>Riesgo Bajo</v>
      </c>
      <c r="BI52" s="80" t="str">
        <f>IF(BH52="Riesgo Bajo",Variables!$C$56,IF(BH52="Riesgo Medio",Variables!$D$56,IF(BH52="Riesgo Alto",Variables!$E$56,IF(BH52="Riesgo muy Alto",Variables!$E$56))))</f>
        <v xml:space="preserve">• Formaciones en manejo del estrés, inteligencia emocional, manejo de situaciones conflictivas, esparcimiento y tiempo libre
</v>
      </c>
      <c r="BK52" s="73" t="str">
        <f t="shared" si="22"/>
        <v>Riesgo Bajo</v>
      </c>
      <c r="BL52" s="80" t="str">
        <f>IF(BJ52&lt;=30,Variables!$C$59,IF(BJ52&lt;=50,Variables!$D$59,IF(BJ52&lt;=60,Variables!$E$59,IF(BJ52&gt;=100,Variables!E109))))</f>
        <v>• Promoción de la salud mental y prevención del trastorno mental en el  trabajo.
• Fomento de estilos de vida saludables.</v>
      </c>
    </row>
    <row r="53" spans="2:64" s="65" customFormat="1" ht="57" customHeight="1" x14ac:dyDescent="0.25">
      <c r="B53" s="66"/>
      <c r="E53" s="66"/>
      <c r="F53" s="66"/>
      <c r="G53" s="66"/>
      <c r="I53" s="67"/>
      <c r="J53" s="78" t="b">
        <f t="shared" si="26"/>
        <v>0</v>
      </c>
      <c r="K53" s="67"/>
      <c r="L53" s="78" t="b">
        <f t="shared" si="2"/>
        <v>0</v>
      </c>
      <c r="N53" s="73" t="str">
        <f t="shared" si="3"/>
        <v>Sin riesgo</v>
      </c>
      <c r="O53" s="74" t="str">
        <f t="shared" si="23"/>
        <v>Medidas de refuerzo, prevención</v>
      </c>
      <c r="Q53" s="22" t="s">
        <v>25</v>
      </c>
      <c r="R53" s="80" t="str">
        <f t="shared" si="5"/>
        <v>ActIvidades de promoción y prevención,seguimiento examenes periodicos</v>
      </c>
      <c r="S53" s="68" t="e">
        <f t="shared" si="6"/>
        <v>#DIV/0!</v>
      </c>
      <c r="T53" s="83" t="e">
        <f t="shared" si="7"/>
        <v>#DIV/0!</v>
      </c>
      <c r="V53" s="73" t="str">
        <f t="shared" si="8"/>
        <v>Riesgo Bajo</v>
      </c>
      <c r="W53" s="74" t="str">
        <f>IF(V53="Riesgo Bajo",Variables!$C$19,IF('Base de datos'!V53="Riesgo Medio",Variables!$D$19,IF('Base de datos'!V53="Riesgo Alto",Variables!$E$19,IF(V53="Riesgo muy Alto",Variables!$E$19))))</f>
        <v xml:space="preserve">• Refuezo habilidades blandas 
• Seguimiento Lideres
•Refuerzo continuo
</v>
      </c>
      <c r="Y53" s="73" t="str">
        <f t="shared" si="9"/>
        <v>Riesgo Bajo</v>
      </c>
      <c r="Z53" s="80" t="str">
        <f>IF(Y53="Riesgo Bajo",Variables!$C$22,IF(Y53="Riesgo Medio",Variables!$D$22,IF(Y53="Riesgo Alto",Variables!$E$22,IF(Y53="Riesgo muy Alto",Variables!$E$22))))</f>
        <v>• Refuezo interacciones grupales 
• Trabajos colaborativos
• Seguimiento y refuerzo habilidades individuales</v>
      </c>
      <c r="AB53" s="73" t="str">
        <f t="shared" si="10"/>
        <v>Riesgo Bajo</v>
      </c>
      <c r="AC53" s="80" t="str">
        <f>IF(AB53="Riesgo Bajo",Variables!$C$25,IF(AB53="Riesgo Medio",Variables!$D$25,IF(AB53="Riesgo Alto",Variables!$E$25,IF(AB53="Riesgo muy Alto",Variables!$E$25))))</f>
        <v>• Continuar retroalimentación constante
• Grupos focales y participativos
• Incentivos cumplimento de logros</v>
      </c>
      <c r="AE53" s="73" t="str">
        <f t="shared" si="11"/>
        <v>Riesgo Bajo</v>
      </c>
      <c r="AF53" s="80" t="str">
        <f>IF(AE53="Riesgo Bajo",Variables!$C$28,IF(AE53="Riesgo Medio",Variables!$D$28,IF(AE53="Riesgo Alto",Variables!$E$28,IF(AE53="Riesgo muy Alto",Variables!$E$28))))</f>
        <v>• Continuar con induccion al puesto, organizacional y seguimiento</v>
      </c>
      <c r="AH53" s="73" t="str">
        <f t="shared" si="12"/>
        <v>Riesgo Bajo</v>
      </c>
      <c r="AI53" s="80" t="str">
        <f>IF(AH53="Riesgo Bajo",Variables!$C$31,IF(AH53="Riesgo Medio",Variables!$D$31,IF(AH53="Riesgo Alto",Variables!$E$31,IF(AH53="Riesgo muy Alto",Variables!$E$31))))</f>
        <v>• Continuar con elplan de formación y desarrollo
• Reforzar formaciones 
• Seguimiento cronogramas de capacitación</v>
      </c>
      <c r="AK53" s="73" t="str">
        <f t="shared" si="13"/>
        <v>Riesgo Bajo</v>
      </c>
      <c r="AL53" s="80" t="str">
        <f>IF(AK53="Riesgo Bajo",Variables!$C$34,IF(AK53="Riesgo Medio",Variables!$D$34,IF(AK53="Riesgo Alto",Variables!$E$34,IF(AK53="Riesgo muy Alto",Variables!$E$34))))</f>
        <v>• Continuar plan de desarrollo en puesto de trabajo</v>
      </c>
      <c r="AN53" s="73" t="str">
        <f t="shared" si="14"/>
        <v>Riesgo Bajo</v>
      </c>
      <c r="AO53" s="80" t="str">
        <f>IF(AN53="Riesgo Bajo",Variables!$C$37,IF(AN53="Riesgo Medio",Variables!$D$37,IF(AN53="Riesgo Alto",Variables!$E$37,IF(AN53="Riesgo muy Alto",Variables!$E$37))))</f>
        <v xml:space="preserve">• Supervision constante roles y responsabilidades
• Formación en Planeacion estrategica
• Refuerzo en Distribucion eficaz del tiempo </v>
      </c>
      <c r="AQ53" s="73" t="str">
        <f t="shared" si="15"/>
        <v>Riesgo Bajo</v>
      </c>
      <c r="AR53" s="80" t="str">
        <f>IF(AQ53="Riesgo Bajo",Variables!$C$40,IF(AQ53="Riesgo Medio",Variables!$D$40,IF(AQ53="Riesgo Alto",Variables!$E$40,IF(AQ53="Riesgo muy Alto",Variables!$E$40))))</f>
        <v xml:space="preserve">• Continuar acciones de preventivas sobre demandas de trabajo
• Ejecutar cronogramas con tiempos de entrega 
• Programación de horarios de acuerdo a normativiudad
• Seguimiento a horarios adicionales y su compensación
</v>
      </c>
      <c r="AT53" s="73" t="str">
        <f t="shared" si="16"/>
        <v>Riesgo Bajo</v>
      </c>
      <c r="AU53" s="80" t="str">
        <f>IF(AT53="Riesgo Bajo",Variables!$C$43,IF(AT53="Riesgo Medio",Variables!$D$43,IF(AT53="Riesgo Alto",Variables!$E$43,IF(AT53="Riesgo muy Alto",Variables!$E$43))))</f>
        <v xml:space="preserve">• Marcar prioridades en las tareas. 
• Establecer cronograas de entrega
•  Garantizar descansos y pausas activas
</v>
      </c>
      <c r="AV53" s="65" t="e">
        <f t="shared" si="0"/>
        <v>#DIV/0!</v>
      </c>
      <c r="AW53" s="73" t="e">
        <f t="shared" si="17"/>
        <v>#DIV/0!</v>
      </c>
      <c r="AY53" s="73" t="str">
        <f t="shared" si="18"/>
        <v>Riesgo Bajo</v>
      </c>
      <c r="AZ53" s="80" t="str">
        <f>IF(AY53="Riesgo Bajo",Variables!$C$47,IF(AY53="Riesgo Medio",Variables!$D$47,IF(AY53="Riesgo Alto",Variables!$E$47,IF(AY53="Riesgo muy Alto",Variables!$E$47))))</f>
        <v>• Divulgar alianzas estrategicas para  actividades de esparcimiento y recreacion
• Promover espacios de crecimiento personal, academico, espiritual o deportivo de forma periodica</v>
      </c>
      <c r="BB53" s="73" t="str">
        <f t="shared" si="19"/>
        <v>Riesgo Bajo</v>
      </c>
      <c r="BC53" s="80" t="str">
        <f>IF(BB53="Riesgo Bajo",Variables!$C$50,IF(BB53="Riesgo Medio",Variables!$D$50,IF(BB53="Riesgo Alto",Variables!$E$50,IF(BB53="Riesgo muy Alto",Variables!$E$50))))</f>
        <v xml:space="preserve">• Capacitar en manejo de las finanzas personales y familiares.
•  Promover ahorros </v>
      </c>
      <c r="BE53" s="73" t="str">
        <f t="shared" si="20"/>
        <v>Riesgo Bajo</v>
      </c>
      <c r="BF53" s="80" t="str">
        <f>IF(BE53="Riesgo Bajo",Variables!$C$53,IF(BE53="Riesgo Medio",Variables!$D$53,IF(BE53="Riesgo Alto",Variables!$E$53,IF(BE53="Riesgo muy Alto",Variables!$E$53))))</f>
        <v>• Sin amenaza, conservación, remodelaciones de acuerdo a condiciones economicas</v>
      </c>
      <c r="BH53" s="73" t="str">
        <f t="shared" si="21"/>
        <v>Riesgo Bajo</v>
      </c>
      <c r="BI53" s="80" t="str">
        <f>IF(BH53="Riesgo Bajo",Variables!$C$56,IF(BH53="Riesgo Medio",Variables!$D$56,IF(BH53="Riesgo Alto",Variables!$E$56,IF(BH53="Riesgo muy Alto",Variables!$E$56))))</f>
        <v xml:space="preserve">• Formaciones en manejo del estrés, inteligencia emocional, manejo de situaciones conflictivas, esparcimiento y tiempo libre
</v>
      </c>
      <c r="BK53" s="73" t="str">
        <f t="shared" si="22"/>
        <v>Riesgo Bajo</v>
      </c>
      <c r="BL53" s="80" t="str">
        <f>IF(BJ53&lt;=30,Variables!$C$59,IF(BJ53&lt;=50,Variables!$D$59,IF(BJ53&lt;=60,Variables!$E$59,IF(BJ53&gt;=100,Variables!E110))))</f>
        <v>• Promoción de la salud mental y prevención del trastorno mental en el  trabajo.
• Fomento de estilos de vida saludables.</v>
      </c>
    </row>
    <row r="54" spans="2:64" s="65" customFormat="1" ht="57" customHeight="1" x14ac:dyDescent="0.25">
      <c r="B54" s="66"/>
      <c r="E54" s="66"/>
      <c r="F54" s="66"/>
      <c r="G54" s="66"/>
      <c r="I54" s="67"/>
      <c r="J54" s="78" t="b">
        <f t="shared" si="26"/>
        <v>0</v>
      </c>
      <c r="K54" s="67"/>
      <c r="L54" s="78" t="b">
        <f t="shared" si="2"/>
        <v>0</v>
      </c>
      <c r="N54" s="73" t="str">
        <f t="shared" si="3"/>
        <v>Sin riesgo</v>
      </c>
      <c r="O54" s="74" t="str">
        <f t="shared" si="23"/>
        <v>Medidas de refuerzo, prevención</v>
      </c>
      <c r="Q54" s="22" t="s">
        <v>25</v>
      </c>
      <c r="R54" s="80" t="str">
        <f t="shared" si="5"/>
        <v>ActIvidades de promoción y prevención,seguimiento examenes periodicos</v>
      </c>
      <c r="S54" s="68" t="e">
        <f t="shared" si="6"/>
        <v>#DIV/0!</v>
      </c>
      <c r="T54" s="83" t="e">
        <f t="shared" si="7"/>
        <v>#DIV/0!</v>
      </c>
      <c r="V54" s="73" t="str">
        <f t="shared" si="8"/>
        <v>Riesgo Bajo</v>
      </c>
      <c r="W54" s="74" t="str">
        <f>IF(V54="Riesgo Bajo",Variables!$C$19,IF('Base de datos'!V54="Riesgo Medio",Variables!$D$19,IF('Base de datos'!V54="Riesgo Alto",Variables!$E$19,IF(V54="Riesgo muy Alto",Variables!$E$19))))</f>
        <v xml:space="preserve">• Refuezo habilidades blandas 
• Seguimiento Lideres
•Refuerzo continuo
</v>
      </c>
      <c r="Y54" s="73" t="str">
        <f t="shared" si="9"/>
        <v>Riesgo Bajo</v>
      </c>
      <c r="Z54" s="80" t="str">
        <f>IF(Y54="Riesgo Bajo",Variables!$C$22,IF(Y54="Riesgo Medio",Variables!$D$22,IF(Y54="Riesgo Alto",Variables!$E$22,IF(Y54="Riesgo muy Alto",Variables!$E$22))))</f>
        <v>• Refuezo interacciones grupales 
• Trabajos colaborativos
• Seguimiento y refuerzo habilidades individuales</v>
      </c>
      <c r="AB54" s="73" t="str">
        <f t="shared" si="10"/>
        <v>Riesgo Bajo</v>
      </c>
      <c r="AC54" s="80" t="str">
        <f>IF(AB54="Riesgo Bajo",Variables!$C$25,IF(AB54="Riesgo Medio",Variables!$D$25,IF(AB54="Riesgo Alto",Variables!$E$25,IF(AB54="Riesgo muy Alto",Variables!$E$25))))</f>
        <v>• Continuar retroalimentación constante
• Grupos focales y participativos
• Incentivos cumplimento de logros</v>
      </c>
      <c r="AE54" s="73" t="str">
        <f t="shared" si="11"/>
        <v>Riesgo Bajo</v>
      </c>
      <c r="AF54" s="80" t="str">
        <f>IF(AE54="Riesgo Bajo",Variables!$C$28,IF(AE54="Riesgo Medio",Variables!$D$28,IF(AE54="Riesgo Alto",Variables!$E$28,IF(AE54="Riesgo muy Alto",Variables!$E$28))))</f>
        <v>• Continuar con induccion al puesto, organizacional y seguimiento</v>
      </c>
      <c r="AH54" s="73" t="str">
        <f t="shared" si="12"/>
        <v>Riesgo Bajo</v>
      </c>
      <c r="AI54" s="80" t="str">
        <f>IF(AH54="Riesgo Bajo",Variables!$C$31,IF(AH54="Riesgo Medio",Variables!$D$31,IF(AH54="Riesgo Alto",Variables!$E$31,IF(AH54="Riesgo muy Alto",Variables!$E$31))))</f>
        <v>• Continuar con elplan de formación y desarrollo
• Reforzar formaciones 
• Seguimiento cronogramas de capacitación</v>
      </c>
      <c r="AK54" s="73" t="str">
        <f t="shared" si="13"/>
        <v>Riesgo Bajo</v>
      </c>
      <c r="AL54" s="80" t="str">
        <f>IF(AK54="Riesgo Bajo",Variables!$C$34,IF(AK54="Riesgo Medio",Variables!$D$34,IF(AK54="Riesgo Alto",Variables!$E$34,IF(AK54="Riesgo muy Alto",Variables!$E$34))))</f>
        <v>• Continuar plan de desarrollo en puesto de trabajo</v>
      </c>
      <c r="AN54" s="73" t="str">
        <f t="shared" si="14"/>
        <v>Riesgo Bajo</v>
      </c>
      <c r="AO54" s="80" t="str">
        <f>IF(AN54="Riesgo Bajo",Variables!$C$37,IF(AN54="Riesgo Medio",Variables!$D$37,IF(AN54="Riesgo Alto",Variables!$E$37,IF(AN54="Riesgo muy Alto",Variables!$E$37))))</f>
        <v xml:space="preserve">• Supervision constante roles y responsabilidades
• Formación en Planeacion estrategica
• Refuerzo en Distribucion eficaz del tiempo </v>
      </c>
      <c r="AQ54" s="73" t="str">
        <f t="shared" si="15"/>
        <v>Riesgo Bajo</v>
      </c>
      <c r="AR54" s="80" t="str">
        <f>IF(AQ54="Riesgo Bajo",Variables!$C$40,IF(AQ54="Riesgo Medio",Variables!$D$40,IF(AQ54="Riesgo Alto",Variables!$E$40,IF(AQ54="Riesgo muy Alto",Variables!$E$40))))</f>
        <v xml:space="preserve">• Continuar acciones de preventivas sobre demandas de trabajo
• Ejecutar cronogramas con tiempos de entrega 
• Programación de horarios de acuerdo a normativiudad
• Seguimiento a horarios adicionales y su compensación
</v>
      </c>
      <c r="AT54" s="73" t="str">
        <f t="shared" si="16"/>
        <v>Riesgo Bajo</v>
      </c>
      <c r="AU54" s="80" t="str">
        <f>IF(AT54="Riesgo Bajo",Variables!$C$43,IF(AT54="Riesgo Medio",Variables!$D$43,IF(AT54="Riesgo Alto",Variables!$E$43,IF(AT54="Riesgo muy Alto",Variables!$E$43))))</f>
        <v xml:space="preserve">• Marcar prioridades en las tareas. 
• Establecer cronograas de entrega
•  Garantizar descansos y pausas activas
</v>
      </c>
      <c r="AV54" s="65" t="e">
        <f t="shared" si="0"/>
        <v>#DIV/0!</v>
      </c>
      <c r="AW54" s="73" t="e">
        <f t="shared" si="17"/>
        <v>#DIV/0!</v>
      </c>
      <c r="AY54" s="73" t="str">
        <f t="shared" si="18"/>
        <v>Riesgo Bajo</v>
      </c>
      <c r="AZ54" s="80" t="str">
        <f>IF(AY54="Riesgo Bajo",Variables!$C$47,IF(AY54="Riesgo Medio",Variables!$D$47,IF(AY54="Riesgo Alto",Variables!$E$47,IF(AY54="Riesgo muy Alto",Variables!$E$47))))</f>
        <v>• Divulgar alianzas estrategicas para  actividades de esparcimiento y recreacion
• Promover espacios de crecimiento personal, academico, espiritual o deportivo de forma periodica</v>
      </c>
      <c r="BB54" s="73" t="str">
        <f t="shared" si="19"/>
        <v>Riesgo Bajo</v>
      </c>
      <c r="BC54" s="80" t="str">
        <f>IF(BB54="Riesgo Bajo",Variables!$C$50,IF(BB54="Riesgo Medio",Variables!$D$50,IF(BB54="Riesgo Alto",Variables!$E$50,IF(BB54="Riesgo muy Alto",Variables!$E$50))))</f>
        <v xml:space="preserve">• Capacitar en manejo de las finanzas personales y familiares.
•  Promover ahorros </v>
      </c>
      <c r="BE54" s="73" t="str">
        <f t="shared" si="20"/>
        <v>Riesgo Bajo</v>
      </c>
      <c r="BF54" s="80" t="str">
        <f>IF(BE54="Riesgo Bajo",Variables!$C$53,IF(BE54="Riesgo Medio",Variables!$D$53,IF(BE54="Riesgo Alto",Variables!$E$53,IF(BE54="Riesgo muy Alto",Variables!$E$53))))</f>
        <v>• Sin amenaza, conservación, remodelaciones de acuerdo a condiciones economicas</v>
      </c>
      <c r="BH54" s="73" t="str">
        <f t="shared" si="21"/>
        <v>Riesgo Bajo</v>
      </c>
      <c r="BI54" s="80" t="str">
        <f>IF(BH54="Riesgo Bajo",Variables!$C$56,IF(BH54="Riesgo Medio",Variables!$D$56,IF(BH54="Riesgo Alto",Variables!$E$56,IF(BH54="Riesgo muy Alto",Variables!$E$56))))</f>
        <v xml:space="preserve">• Formaciones en manejo del estrés, inteligencia emocional, manejo de situaciones conflictivas, esparcimiento y tiempo libre
</v>
      </c>
      <c r="BK54" s="73" t="str">
        <f t="shared" si="22"/>
        <v>Riesgo Bajo</v>
      </c>
      <c r="BL54" s="80" t="str">
        <f>IF(BJ54&lt;=30,Variables!$C$59,IF(BJ54&lt;=50,Variables!$D$59,IF(BJ54&lt;=60,Variables!$E$59,IF(BJ54&gt;=100,Variables!E111))))</f>
        <v>• Promoción de la salud mental y prevención del trastorno mental en el  trabajo.
• Fomento de estilos de vida saludables.</v>
      </c>
    </row>
    <row r="55" spans="2:64" s="65" customFormat="1" ht="57" customHeight="1" x14ac:dyDescent="0.25">
      <c r="B55" s="66"/>
      <c r="E55" s="66"/>
      <c r="F55" s="66"/>
      <c r="G55" s="66"/>
      <c r="I55" s="67"/>
      <c r="J55" s="78" t="b">
        <f t="shared" si="26"/>
        <v>0</v>
      </c>
      <c r="K55" s="67"/>
      <c r="L55" s="78" t="b">
        <f t="shared" si="2"/>
        <v>0</v>
      </c>
      <c r="N55" s="73" t="str">
        <f t="shared" si="3"/>
        <v>Sin riesgo</v>
      </c>
      <c r="O55" s="74" t="str">
        <f t="shared" si="23"/>
        <v>Medidas de refuerzo, prevención</v>
      </c>
      <c r="Q55" s="22" t="s">
        <v>25</v>
      </c>
      <c r="R55" s="80" t="str">
        <f t="shared" si="5"/>
        <v>ActIvidades de promoción y prevención,seguimiento examenes periodicos</v>
      </c>
      <c r="S55" s="68" t="e">
        <f t="shared" si="6"/>
        <v>#DIV/0!</v>
      </c>
      <c r="T55" s="83" t="e">
        <f t="shared" si="7"/>
        <v>#DIV/0!</v>
      </c>
      <c r="V55" s="73" t="str">
        <f t="shared" si="8"/>
        <v>Riesgo Bajo</v>
      </c>
      <c r="W55" s="74" t="str">
        <f>IF(V55="Riesgo Bajo",Variables!$C$19,IF('Base de datos'!V55="Riesgo Medio",Variables!$D$19,IF('Base de datos'!V55="Riesgo Alto",Variables!$E$19,IF(V55="Riesgo muy Alto",Variables!$E$19))))</f>
        <v xml:space="preserve">• Refuezo habilidades blandas 
• Seguimiento Lideres
•Refuerzo continuo
</v>
      </c>
      <c r="Y55" s="73" t="str">
        <f t="shared" si="9"/>
        <v>Riesgo Bajo</v>
      </c>
      <c r="Z55" s="80" t="str">
        <f>IF(Y55="Riesgo Bajo",Variables!$C$22,IF(Y55="Riesgo Medio",Variables!$D$22,IF(Y55="Riesgo Alto",Variables!$E$22,IF(Y55="Riesgo muy Alto",Variables!$E$22))))</f>
        <v>• Refuezo interacciones grupales 
• Trabajos colaborativos
• Seguimiento y refuerzo habilidades individuales</v>
      </c>
      <c r="AB55" s="73" t="str">
        <f t="shared" si="10"/>
        <v>Riesgo Bajo</v>
      </c>
      <c r="AC55" s="80" t="str">
        <f>IF(AB55="Riesgo Bajo",Variables!$C$25,IF(AB55="Riesgo Medio",Variables!$D$25,IF(AB55="Riesgo Alto",Variables!$E$25,IF(AB55="Riesgo muy Alto",Variables!$E$25))))</f>
        <v>• Continuar retroalimentación constante
• Grupos focales y participativos
• Incentivos cumplimento de logros</v>
      </c>
      <c r="AE55" s="73" t="str">
        <f t="shared" si="11"/>
        <v>Riesgo Bajo</v>
      </c>
      <c r="AF55" s="80" t="str">
        <f>IF(AE55="Riesgo Bajo",Variables!$C$28,IF(AE55="Riesgo Medio",Variables!$D$28,IF(AE55="Riesgo Alto",Variables!$E$28,IF(AE55="Riesgo muy Alto",Variables!$E$28))))</f>
        <v>• Continuar con induccion al puesto, organizacional y seguimiento</v>
      </c>
      <c r="AH55" s="73" t="str">
        <f t="shared" si="12"/>
        <v>Riesgo Bajo</v>
      </c>
      <c r="AI55" s="80" t="str">
        <f>IF(AH55="Riesgo Bajo",Variables!$C$31,IF(AH55="Riesgo Medio",Variables!$D$31,IF(AH55="Riesgo Alto",Variables!$E$31,IF(AH55="Riesgo muy Alto",Variables!$E$31))))</f>
        <v>• Continuar con elplan de formación y desarrollo
• Reforzar formaciones 
• Seguimiento cronogramas de capacitación</v>
      </c>
      <c r="AK55" s="73" t="str">
        <f t="shared" si="13"/>
        <v>Riesgo Bajo</v>
      </c>
      <c r="AL55" s="80" t="str">
        <f>IF(AK55="Riesgo Bajo",Variables!$C$34,IF(AK55="Riesgo Medio",Variables!$D$34,IF(AK55="Riesgo Alto",Variables!$E$34,IF(AK55="Riesgo muy Alto",Variables!$E$34))))</f>
        <v>• Continuar plan de desarrollo en puesto de trabajo</v>
      </c>
      <c r="AN55" s="73" t="str">
        <f t="shared" si="14"/>
        <v>Riesgo Bajo</v>
      </c>
      <c r="AO55" s="80" t="str">
        <f>IF(AN55="Riesgo Bajo",Variables!$C$37,IF(AN55="Riesgo Medio",Variables!$D$37,IF(AN55="Riesgo Alto",Variables!$E$37,IF(AN55="Riesgo muy Alto",Variables!$E$37))))</f>
        <v xml:space="preserve">• Supervision constante roles y responsabilidades
• Formación en Planeacion estrategica
• Refuerzo en Distribucion eficaz del tiempo </v>
      </c>
      <c r="AQ55" s="73" t="str">
        <f t="shared" si="15"/>
        <v>Riesgo Bajo</v>
      </c>
      <c r="AR55" s="80" t="str">
        <f>IF(AQ55="Riesgo Bajo",Variables!$C$40,IF(AQ55="Riesgo Medio",Variables!$D$40,IF(AQ55="Riesgo Alto",Variables!$E$40,IF(AQ55="Riesgo muy Alto",Variables!$E$40))))</f>
        <v xml:space="preserve">• Continuar acciones de preventivas sobre demandas de trabajo
• Ejecutar cronogramas con tiempos de entrega 
• Programación de horarios de acuerdo a normativiudad
• Seguimiento a horarios adicionales y su compensación
</v>
      </c>
      <c r="AT55" s="73" t="str">
        <f t="shared" si="16"/>
        <v>Riesgo Bajo</v>
      </c>
      <c r="AU55" s="80" t="str">
        <f>IF(AT55="Riesgo Bajo",Variables!$C$43,IF(AT55="Riesgo Medio",Variables!$D$43,IF(AT55="Riesgo Alto",Variables!$E$43,IF(AT55="Riesgo muy Alto",Variables!$E$43))))</f>
        <v xml:space="preserve">• Marcar prioridades en las tareas. 
• Establecer cronograas de entrega
•  Garantizar descansos y pausas activas
</v>
      </c>
      <c r="AV55" s="65" t="e">
        <f t="shared" si="0"/>
        <v>#DIV/0!</v>
      </c>
      <c r="AW55" s="73" t="e">
        <f t="shared" si="17"/>
        <v>#DIV/0!</v>
      </c>
      <c r="AY55" s="73" t="str">
        <f t="shared" si="18"/>
        <v>Riesgo Bajo</v>
      </c>
      <c r="AZ55" s="80" t="str">
        <f>IF(AY55="Riesgo Bajo",Variables!$C$47,IF(AY55="Riesgo Medio",Variables!$D$47,IF(AY55="Riesgo Alto",Variables!$E$47,IF(AY55="Riesgo muy Alto",Variables!$E$47))))</f>
        <v>• Divulgar alianzas estrategicas para  actividades de esparcimiento y recreacion
• Promover espacios de crecimiento personal, academico, espiritual o deportivo de forma periodica</v>
      </c>
      <c r="BB55" s="73" t="str">
        <f t="shared" si="19"/>
        <v>Riesgo Bajo</v>
      </c>
      <c r="BC55" s="80" t="str">
        <f>IF(BB55="Riesgo Bajo",Variables!$C$50,IF(BB55="Riesgo Medio",Variables!$D$50,IF(BB55="Riesgo Alto",Variables!$E$50,IF(BB55="Riesgo muy Alto",Variables!$E$50))))</f>
        <v xml:space="preserve">• Capacitar en manejo de las finanzas personales y familiares.
•  Promover ahorros </v>
      </c>
      <c r="BE55" s="73" t="str">
        <f t="shared" si="20"/>
        <v>Riesgo Bajo</v>
      </c>
      <c r="BF55" s="80" t="str">
        <f>IF(BE55="Riesgo Bajo",Variables!$C$53,IF(BE55="Riesgo Medio",Variables!$D$53,IF(BE55="Riesgo Alto",Variables!$E$53,IF(BE55="Riesgo muy Alto",Variables!$E$53))))</f>
        <v>• Sin amenaza, conservación, remodelaciones de acuerdo a condiciones economicas</v>
      </c>
      <c r="BH55" s="73" t="str">
        <f t="shared" si="21"/>
        <v>Riesgo Bajo</v>
      </c>
      <c r="BI55" s="80" t="str">
        <f>IF(BH55="Riesgo Bajo",Variables!$C$56,IF(BH55="Riesgo Medio",Variables!$D$56,IF(BH55="Riesgo Alto",Variables!$E$56,IF(BH55="Riesgo muy Alto",Variables!$E$56))))</f>
        <v xml:space="preserve">• Formaciones en manejo del estrés, inteligencia emocional, manejo de situaciones conflictivas, esparcimiento y tiempo libre
</v>
      </c>
      <c r="BK55" s="73" t="str">
        <f t="shared" si="22"/>
        <v>Riesgo Bajo</v>
      </c>
      <c r="BL55" s="80" t="str">
        <f>IF(BJ55&lt;=30,Variables!$C$59,IF(BJ55&lt;=50,Variables!$D$59,IF(BJ55&lt;=60,Variables!$E$59,IF(BJ55&gt;=100,Variables!E112))))</f>
        <v>• Promoción de la salud mental y prevención del trastorno mental en el  trabajo.
• Fomento de estilos de vida saludables.</v>
      </c>
    </row>
    <row r="56" spans="2:64" s="65" customFormat="1" ht="57" customHeight="1" x14ac:dyDescent="0.25">
      <c r="B56" s="66"/>
      <c r="E56" s="66"/>
      <c r="F56" s="66"/>
      <c r="G56" s="66"/>
      <c r="I56" s="67"/>
      <c r="J56" s="78" t="b">
        <f t="shared" si="26"/>
        <v>0</v>
      </c>
      <c r="K56" s="67"/>
      <c r="L56" s="78" t="b">
        <f t="shared" si="2"/>
        <v>0</v>
      </c>
      <c r="N56" s="73" t="str">
        <f t="shared" si="3"/>
        <v>Sin riesgo</v>
      </c>
      <c r="O56" s="74" t="str">
        <f t="shared" si="23"/>
        <v>Medidas de refuerzo, prevención</v>
      </c>
      <c r="Q56" s="22" t="s">
        <v>25</v>
      </c>
      <c r="R56" s="80" t="str">
        <f t="shared" si="5"/>
        <v>ActIvidades de promoción y prevención,seguimiento examenes periodicos</v>
      </c>
      <c r="S56" s="68" t="e">
        <f t="shared" si="6"/>
        <v>#DIV/0!</v>
      </c>
      <c r="T56" s="83" t="e">
        <f t="shared" si="7"/>
        <v>#DIV/0!</v>
      </c>
      <c r="V56" s="73" t="str">
        <f t="shared" si="8"/>
        <v>Riesgo Bajo</v>
      </c>
      <c r="W56" s="74" t="str">
        <f>IF(V56="Riesgo Bajo",Variables!$C$19,IF('Base de datos'!V56="Riesgo Medio",Variables!$D$19,IF('Base de datos'!V56="Riesgo Alto",Variables!$E$19,IF(V56="Riesgo muy Alto",Variables!$E$19))))</f>
        <v xml:space="preserve">• Refuezo habilidades blandas 
• Seguimiento Lideres
•Refuerzo continuo
</v>
      </c>
      <c r="Y56" s="73" t="str">
        <f t="shared" si="9"/>
        <v>Riesgo Bajo</v>
      </c>
      <c r="Z56" s="80" t="str">
        <f>IF(Y56="Riesgo Bajo",Variables!$C$22,IF(Y56="Riesgo Medio",Variables!$D$22,IF(Y56="Riesgo Alto",Variables!$E$22,IF(Y56="Riesgo muy Alto",Variables!$E$22))))</f>
        <v>• Refuezo interacciones grupales 
• Trabajos colaborativos
• Seguimiento y refuerzo habilidades individuales</v>
      </c>
      <c r="AB56" s="73" t="str">
        <f t="shared" si="10"/>
        <v>Riesgo Bajo</v>
      </c>
      <c r="AC56" s="80" t="str">
        <f>IF(AB56="Riesgo Bajo",Variables!$C$25,IF(AB56="Riesgo Medio",Variables!$D$25,IF(AB56="Riesgo Alto",Variables!$E$25,IF(AB56="Riesgo muy Alto",Variables!$E$25))))</f>
        <v>• Continuar retroalimentación constante
• Grupos focales y participativos
• Incentivos cumplimento de logros</v>
      </c>
      <c r="AE56" s="73" t="str">
        <f t="shared" si="11"/>
        <v>Riesgo Bajo</v>
      </c>
      <c r="AF56" s="80" t="str">
        <f>IF(AE56="Riesgo Bajo",Variables!$C$28,IF(AE56="Riesgo Medio",Variables!$D$28,IF(AE56="Riesgo Alto",Variables!$E$28,IF(AE56="Riesgo muy Alto",Variables!$E$28))))</f>
        <v>• Continuar con induccion al puesto, organizacional y seguimiento</v>
      </c>
      <c r="AH56" s="73" t="str">
        <f t="shared" si="12"/>
        <v>Riesgo Bajo</v>
      </c>
      <c r="AI56" s="80" t="str">
        <f>IF(AH56="Riesgo Bajo",Variables!$C$31,IF(AH56="Riesgo Medio",Variables!$D$31,IF(AH56="Riesgo Alto",Variables!$E$31,IF(AH56="Riesgo muy Alto",Variables!$E$31))))</f>
        <v>• Continuar con elplan de formación y desarrollo
• Reforzar formaciones 
• Seguimiento cronogramas de capacitación</v>
      </c>
      <c r="AK56" s="73" t="str">
        <f t="shared" si="13"/>
        <v>Riesgo Bajo</v>
      </c>
      <c r="AL56" s="80" t="str">
        <f>IF(AK56="Riesgo Bajo",Variables!$C$34,IF(AK56="Riesgo Medio",Variables!$D$34,IF(AK56="Riesgo Alto",Variables!$E$34,IF(AK56="Riesgo muy Alto",Variables!$E$34))))</f>
        <v>• Continuar plan de desarrollo en puesto de trabajo</v>
      </c>
      <c r="AN56" s="73" t="str">
        <f t="shared" si="14"/>
        <v>Riesgo Bajo</v>
      </c>
      <c r="AO56" s="80" t="str">
        <f>IF(AN56="Riesgo Bajo",Variables!$C$37,IF(AN56="Riesgo Medio",Variables!$D$37,IF(AN56="Riesgo Alto",Variables!$E$37,IF(AN56="Riesgo muy Alto",Variables!$E$37))))</f>
        <v xml:space="preserve">• Supervision constante roles y responsabilidades
• Formación en Planeacion estrategica
• Refuerzo en Distribucion eficaz del tiempo </v>
      </c>
      <c r="AQ56" s="73" t="str">
        <f t="shared" si="15"/>
        <v>Riesgo Bajo</v>
      </c>
      <c r="AR56" s="80" t="str">
        <f>IF(AQ56="Riesgo Bajo",Variables!$C$40,IF(AQ56="Riesgo Medio",Variables!$D$40,IF(AQ56="Riesgo Alto",Variables!$E$40,IF(AQ56="Riesgo muy Alto",Variables!$E$40))))</f>
        <v xml:space="preserve">• Continuar acciones de preventivas sobre demandas de trabajo
• Ejecutar cronogramas con tiempos de entrega 
• Programación de horarios de acuerdo a normativiudad
• Seguimiento a horarios adicionales y su compensación
</v>
      </c>
      <c r="AT56" s="73" t="str">
        <f t="shared" si="16"/>
        <v>Riesgo Bajo</v>
      </c>
      <c r="AU56" s="80" t="str">
        <f>IF(AT56="Riesgo Bajo",Variables!$C$43,IF(AT56="Riesgo Medio",Variables!$D$43,IF(AT56="Riesgo Alto",Variables!$E$43,IF(AT56="Riesgo muy Alto",Variables!$E$43))))</f>
        <v xml:space="preserve">• Marcar prioridades en las tareas. 
• Establecer cronograas de entrega
•  Garantizar descansos y pausas activas
</v>
      </c>
      <c r="AV56" s="65" t="e">
        <f t="shared" si="0"/>
        <v>#DIV/0!</v>
      </c>
      <c r="AW56" s="73" t="e">
        <f t="shared" si="17"/>
        <v>#DIV/0!</v>
      </c>
      <c r="AY56" s="73" t="str">
        <f t="shared" si="18"/>
        <v>Riesgo Bajo</v>
      </c>
      <c r="AZ56" s="80" t="str">
        <f>IF(AY56="Riesgo Bajo",Variables!$C$47,IF(AY56="Riesgo Medio",Variables!$D$47,IF(AY56="Riesgo Alto",Variables!$E$47,IF(AY56="Riesgo muy Alto",Variables!$E$47))))</f>
        <v>• Divulgar alianzas estrategicas para  actividades de esparcimiento y recreacion
• Promover espacios de crecimiento personal, academico, espiritual o deportivo de forma periodica</v>
      </c>
      <c r="BB56" s="73" t="str">
        <f t="shared" si="19"/>
        <v>Riesgo Bajo</v>
      </c>
      <c r="BC56" s="80" t="str">
        <f>IF(BB56="Riesgo Bajo",Variables!$C$50,IF(BB56="Riesgo Medio",Variables!$D$50,IF(BB56="Riesgo Alto",Variables!$E$50,IF(BB56="Riesgo muy Alto",Variables!$E$50))))</f>
        <v xml:space="preserve">• Capacitar en manejo de las finanzas personales y familiares.
•  Promover ahorros </v>
      </c>
      <c r="BE56" s="73" t="str">
        <f t="shared" si="20"/>
        <v>Riesgo Bajo</v>
      </c>
      <c r="BF56" s="80" t="str">
        <f>IF(BE56="Riesgo Bajo",Variables!$C$53,IF(BE56="Riesgo Medio",Variables!$D$53,IF(BE56="Riesgo Alto",Variables!$E$53,IF(BE56="Riesgo muy Alto",Variables!$E$53))))</f>
        <v>• Sin amenaza, conservación, remodelaciones de acuerdo a condiciones economicas</v>
      </c>
      <c r="BH56" s="73" t="str">
        <f t="shared" si="21"/>
        <v>Riesgo Bajo</v>
      </c>
      <c r="BI56" s="80" t="str">
        <f>IF(BH56="Riesgo Bajo",Variables!$C$56,IF(BH56="Riesgo Medio",Variables!$D$56,IF(BH56="Riesgo Alto",Variables!$E$56,IF(BH56="Riesgo muy Alto",Variables!$E$56))))</f>
        <v xml:space="preserve">• Formaciones en manejo del estrés, inteligencia emocional, manejo de situaciones conflictivas, esparcimiento y tiempo libre
</v>
      </c>
      <c r="BK56" s="73" t="str">
        <f t="shared" si="22"/>
        <v>Riesgo Bajo</v>
      </c>
      <c r="BL56" s="80" t="str">
        <f>IF(BJ56&lt;=30,Variables!$C$59,IF(BJ56&lt;=50,Variables!$D$59,IF(BJ56&lt;=60,Variables!$E$59,IF(BJ56&gt;=100,Variables!E113))))</f>
        <v>• Promoción de la salud mental y prevención del trastorno mental en el  trabajo.
• Fomento de estilos de vida saludables.</v>
      </c>
    </row>
    <row r="57" spans="2:64" s="65" customFormat="1" ht="57" customHeight="1" x14ac:dyDescent="0.25">
      <c r="B57" s="66"/>
      <c r="E57" s="66"/>
      <c r="F57" s="66"/>
      <c r="G57" s="66"/>
      <c r="I57" s="67"/>
      <c r="J57" s="78" t="b">
        <f t="shared" si="26"/>
        <v>0</v>
      </c>
      <c r="K57" s="67"/>
      <c r="L57" s="78" t="b">
        <f t="shared" si="2"/>
        <v>0</v>
      </c>
      <c r="N57" s="73" t="str">
        <f t="shared" si="3"/>
        <v>Sin riesgo</v>
      </c>
      <c r="O57" s="74" t="str">
        <f t="shared" si="23"/>
        <v>Medidas de refuerzo, prevención</v>
      </c>
      <c r="Q57" s="22" t="s">
        <v>25</v>
      </c>
      <c r="R57" s="80" t="str">
        <f t="shared" si="5"/>
        <v>ActIvidades de promoción y prevención,seguimiento examenes periodicos</v>
      </c>
      <c r="S57" s="68" t="e">
        <f t="shared" si="6"/>
        <v>#DIV/0!</v>
      </c>
      <c r="T57" s="83" t="e">
        <f t="shared" si="7"/>
        <v>#DIV/0!</v>
      </c>
      <c r="V57" s="73" t="str">
        <f t="shared" si="8"/>
        <v>Riesgo Bajo</v>
      </c>
      <c r="W57" s="74" t="str">
        <f>IF(V57="Riesgo Bajo",Variables!$C$19,IF('Base de datos'!V57="Riesgo Medio",Variables!$D$19,IF('Base de datos'!V57="Riesgo Alto",Variables!$E$19,IF(V57="Riesgo muy Alto",Variables!$E$19))))</f>
        <v xml:space="preserve">• Refuezo habilidades blandas 
• Seguimiento Lideres
•Refuerzo continuo
</v>
      </c>
      <c r="Y57" s="73" t="str">
        <f t="shared" si="9"/>
        <v>Riesgo Bajo</v>
      </c>
      <c r="Z57" s="80" t="str">
        <f>IF(Y57="Riesgo Bajo",Variables!$C$22,IF(Y57="Riesgo Medio",Variables!$D$22,IF(Y57="Riesgo Alto",Variables!$E$22,IF(Y57="Riesgo muy Alto",Variables!$E$22))))</f>
        <v>• Refuezo interacciones grupales 
• Trabajos colaborativos
• Seguimiento y refuerzo habilidades individuales</v>
      </c>
      <c r="AB57" s="73" t="str">
        <f t="shared" si="10"/>
        <v>Riesgo Bajo</v>
      </c>
      <c r="AC57" s="80" t="str">
        <f>IF(AB57="Riesgo Bajo",Variables!$C$25,IF(AB57="Riesgo Medio",Variables!$D$25,IF(AB57="Riesgo Alto",Variables!$E$25,IF(AB57="Riesgo muy Alto",Variables!$E$25))))</f>
        <v>• Continuar retroalimentación constante
• Grupos focales y participativos
• Incentivos cumplimento de logros</v>
      </c>
      <c r="AE57" s="73" t="str">
        <f t="shared" si="11"/>
        <v>Riesgo Bajo</v>
      </c>
      <c r="AF57" s="80" t="str">
        <f>IF(AE57="Riesgo Bajo",Variables!$C$28,IF(AE57="Riesgo Medio",Variables!$D$28,IF(AE57="Riesgo Alto",Variables!$E$28,IF(AE57="Riesgo muy Alto",Variables!$E$28))))</f>
        <v>• Continuar con induccion al puesto, organizacional y seguimiento</v>
      </c>
      <c r="AH57" s="73" t="str">
        <f t="shared" si="12"/>
        <v>Riesgo Bajo</v>
      </c>
      <c r="AI57" s="80" t="str">
        <f>IF(AH57="Riesgo Bajo",Variables!$C$31,IF(AH57="Riesgo Medio",Variables!$D$31,IF(AH57="Riesgo Alto",Variables!$E$31,IF(AH57="Riesgo muy Alto",Variables!$E$31))))</f>
        <v>• Continuar con elplan de formación y desarrollo
• Reforzar formaciones 
• Seguimiento cronogramas de capacitación</v>
      </c>
      <c r="AK57" s="73" t="str">
        <f t="shared" si="13"/>
        <v>Riesgo Bajo</v>
      </c>
      <c r="AL57" s="80" t="str">
        <f>IF(AK57="Riesgo Bajo",Variables!$C$34,IF(AK57="Riesgo Medio",Variables!$D$34,IF(AK57="Riesgo Alto",Variables!$E$34,IF(AK57="Riesgo muy Alto",Variables!$E$34))))</f>
        <v>• Continuar plan de desarrollo en puesto de trabajo</v>
      </c>
      <c r="AN57" s="73" t="str">
        <f t="shared" si="14"/>
        <v>Riesgo Bajo</v>
      </c>
      <c r="AO57" s="80" t="str">
        <f>IF(AN57="Riesgo Bajo",Variables!$C$37,IF(AN57="Riesgo Medio",Variables!$D$37,IF(AN57="Riesgo Alto",Variables!$E$37,IF(AN57="Riesgo muy Alto",Variables!$E$37))))</f>
        <v xml:space="preserve">• Supervision constante roles y responsabilidades
• Formación en Planeacion estrategica
• Refuerzo en Distribucion eficaz del tiempo </v>
      </c>
      <c r="AQ57" s="73" t="str">
        <f t="shared" si="15"/>
        <v>Riesgo Bajo</v>
      </c>
      <c r="AR57" s="80" t="str">
        <f>IF(AQ57="Riesgo Bajo",Variables!$C$40,IF(AQ57="Riesgo Medio",Variables!$D$40,IF(AQ57="Riesgo Alto",Variables!$E$40,IF(AQ57="Riesgo muy Alto",Variables!$E$40))))</f>
        <v xml:space="preserve">• Continuar acciones de preventivas sobre demandas de trabajo
• Ejecutar cronogramas con tiempos de entrega 
• Programación de horarios de acuerdo a normativiudad
• Seguimiento a horarios adicionales y su compensación
</v>
      </c>
      <c r="AT57" s="73" t="str">
        <f t="shared" si="16"/>
        <v>Riesgo Bajo</v>
      </c>
      <c r="AU57" s="80" t="str">
        <f>IF(AT57="Riesgo Bajo",Variables!$C$43,IF(AT57="Riesgo Medio",Variables!$D$43,IF(AT57="Riesgo Alto",Variables!$E$43,IF(AT57="Riesgo muy Alto",Variables!$E$43))))</f>
        <v xml:space="preserve">• Marcar prioridades en las tareas. 
• Establecer cronograas de entrega
•  Garantizar descansos y pausas activas
</v>
      </c>
      <c r="AV57" s="65" t="e">
        <f t="shared" si="0"/>
        <v>#DIV/0!</v>
      </c>
      <c r="AW57" s="73" t="e">
        <f t="shared" si="17"/>
        <v>#DIV/0!</v>
      </c>
      <c r="AY57" s="73" t="str">
        <f t="shared" si="18"/>
        <v>Riesgo Bajo</v>
      </c>
      <c r="AZ57" s="80" t="str">
        <f>IF(AY57="Riesgo Bajo",Variables!$C$47,IF(AY57="Riesgo Medio",Variables!$D$47,IF(AY57="Riesgo Alto",Variables!$E$47,IF(AY57="Riesgo muy Alto",Variables!$E$47))))</f>
        <v>• Divulgar alianzas estrategicas para  actividades de esparcimiento y recreacion
• Promover espacios de crecimiento personal, academico, espiritual o deportivo de forma periodica</v>
      </c>
      <c r="BB57" s="73" t="str">
        <f t="shared" si="19"/>
        <v>Riesgo Bajo</v>
      </c>
      <c r="BC57" s="80" t="str">
        <f>IF(BB57="Riesgo Bajo",Variables!$C$50,IF(BB57="Riesgo Medio",Variables!$D$50,IF(BB57="Riesgo Alto",Variables!$E$50,IF(BB57="Riesgo muy Alto",Variables!$E$50))))</f>
        <v xml:space="preserve">• Capacitar en manejo de las finanzas personales y familiares.
•  Promover ahorros </v>
      </c>
      <c r="BE57" s="73" t="str">
        <f t="shared" si="20"/>
        <v>Riesgo Bajo</v>
      </c>
      <c r="BF57" s="80" t="str">
        <f>IF(BE57="Riesgo Bajo",Variables!$C$53,IF(BE57="Riesgo Medio",Variables!$D$53,IF(BE57="Riesgo Alto",Variables!$E$53,IF(BE57="Riesgo muy Alto",Variables!$E$53))))</f>
        <v>• Sin amenaza, conservación, remodelaciones de acuerdo a condiciones economicas</v>
      </c>
      <c r="BH57" s="73" t="str">
        <f t="shared" si="21"/>
        <v>Riesgo Bajo</v>
      </c>
      <c r="BI57" s="80" t="str">
        <f>IF(BH57="Riesgo Bajo",Variables!$C$56,IF(BH57="Riesgo Medio",Variables!$D$56,IF(BH57="Riesgo Alto",Variables!$E$56,IF(BH57="Riesgo muy Alto",Variables!$E$56))))</f>
        <v xml:space="preserve">• Formaciones en manejo del estrés, inteligencia emocional, manejo de situaciones conflictivas, esparcimiento y tiempo libre
</v>
      </c>
      <c r="BK57" s="73" t="str">
        <f t="shared" si="22"/>
        <v>Riesgo Bajo</v>
      </c>
      <c r="BL57" s="80" t="str">
        <f>IF(BJ57&lt;=30,Variables!$C$59,IF(BJ57&lt;=50,Variables!$D$59,IF(BJ57&lt;=60,Variables!$E$59,IF(BJ57&gt;=100,Variables!E114))))</f>
        <v>• Promoción de la salud mental y prevención del trastorno mental en el  trabajo.
• Fomento de estilos de vida saludables.</v>
      </c>
    </row>
    <row r="58" spans="2:64" s="65" customFormat="1" ht="57" customHeight="1" x14ac:dyDescent="0.25">
      <c r="B58" s="66"/>
      <c r="E58" s="66"/>
      <c r="F58" s="66"/>
      <c r="G58" s="66"/>
      <c r="I58" s="67"/>
      <c r="J58" s="78" t="b">
        <f t="shared" si="26"/>
        <v>0</v>
      </c>
      <c r="K58" s="67"/>
      <c r="L58" s="78" t="b">
        <f t="shared" si="2"/>
        <v>0</v>
      </c>
      <c r="N58" s="73" t="str">
        <f t="shared" si="3"/>
        <v>Sin riesgo</v>
      </c>
      <c r="O58" s="74" t="str">
        <f t="shared" si="23"/>
        <v>Medidas de refuerzo, prevención</v>
      </c>
      <c r="Q58" s="22" t="s">
        <v>25</v>
      </c>
      <c r="R58" s="80" t="str">
        <f t="shared" si="5"/>
        <v>ActIvidades de promoción y prevención,seguimiento examenes periodicos</v>
      </c>
      <c r="S58" s="68" t="e">
        <f t="shared" si="6"/>
        <v>#DIV/0!</v>
      </c>
      <c r="T58" s="83" t="e">
        <f t="shared" si="7"/>
        <v>#DIV/0!</v>
      </c>
      <c r="V58" s="73" t="str">
        <f t="shared" si="8"/>
        <v>Riesgo Bajo</v>
      </c>
      <c r="W58" s="74" t="str">
        <f>IF(V58="Riesgo Bajo",Variables!$C$19,IF('Base de datos'!V58="Riesgo Medio",Variables!$D$19,IF('Base de datos'!V58="Riesgo Alto",Variables!$E$19,IF(V58="Riesgo muy Alto",Variables!$E$19))))</f>
        <v xml:space="preserve">• Refuezo habilidades blandas 
• Seguimiento Lideres
•Refuerzo continuo
</v>
      </c>
      <c r="Y58" s="73" t="str">
        <f t="shared" si="9"/>
        <v>Riesgo Bajo</v>
      </c>
      <c r="Z58" s="80" t="str">
        <f>IF(Y58="Riesgo Bajo",Variables!$C$22,IF(Y58="Riesgo Medio",Variables!$D$22,IF(Y58="Riesgo Alto",Variables!$E$22,IF(Y58="Riesgo muy Alto",Variables!$E$22))))</f>
        <v>• Refuezo interacciones grupales 
• Trabajos colaborativos
• Seguimiento y refuerzo habilidades individuales</v>
      </c>
      <c r="AB58" s="73" t="str">
        <f t="shared" si="10"/>
        <v>Riesgo Bajo</v>
      </c>
      <c r="AC58" s="80" t="str">
        <f>IF(AB58="Riesgo Bajo",Variables!$C$25,IF(AB58="Riesgo Medio",Variables!$D$25,IF(AB58="Riesgo Alto",Variables!$E$25,IF(AB58="Riesgo muy Alto",Variables!$E$25))))</f>
        <v>• Continuar retroalimentación constante
• Grupos focales y participativos
• Incentivos cumplimento de logros</v>
      </c>
      <c r="AE58" s="73" t="str">
        <f t="shared" si="11"/>
        <v>Riesgo Bajo</v>
      </c>
      <c r="AF58" s="80" t="str">
        <f>IF(AE58="Riesgo Bajo",Variables!$C$28,IF(AE58="Riesgo Medio",Variables!$D$28,IF(AE58="Riesgo Alto",Variables!$E$28,IF(AE58="Riesgo muy Alto",Variables!$E$28))))</f>
        <v>• Continuar con induccion al puesto, organizacional y seguimiento</v>
      </c>
      <c r="AH58" s="73" t="str">
        <f t="shared" si="12"/>
        <v>Riesgo Bajo</v>
      </c>
      <c r="AI58" s="80" t="str">
        <f>IF(AH58="Riesgo Bajo",Variables!$C$31,IF(AH58="Riesgo Medio",Variables!$D$31,IF(AH58="Riesgo Alto",Variables!$E$31,IF(AH58="Riesgo muy Alto",Variables!$E$31))))</f>
        <v>• Continuar con elplan de formación y desarrollo
• Reforzar formaciones 
• Seguimiento cronogramas de capacitación</v>
      </c>
      <c r="AK58" s="73" t="str">
        <f t="shared" si="13"/>
        <v>Riesgo Bajo</v>
      </c>
      <c r="AL58" s="80" t="str">
        <f>IF(AK58="Riesgo Bajo",Variables!$C$34,IF(AK58="Riesgo Medio",Variables!$D$34,IF(AK58="Riesgo Alto",Variables!$E$34,IF(AK58="Riesgo muy Alto",Variables!$E$34))))</f>
        <v>• Continuar plan de desarrollo en puesto de trabajo</v>
      </c>
      <c r="AN58" s="73" t="str">
        <f t="shared" si="14"/>
        <v>Riesgo Bajo</v>
      </c>
      <c r="AO58" s="80" t="str">
        <f>IF(AN58="Riesgo Bajo",Variables!$C$37,IF(AN58="Riesgo Medio",Variables!$D$37,IF(AN58="Riesgo Alto",Variables!$E$37,IF(AN58="Riesgo muy Alto",Variables!$E$37))))</f>
        <v xml:space="preserve">• Supervision constante roles y responsabilidades
• Formación en Planeacion estrategica
• Refuerzo en Distribucion eficaz del tiempo </v>
      </c>
      <c r="AQ58" s="73" t="str">
        <f t="shared" si="15"/>
        <v>Riesgo Bajo</v>
      </c>
      <c r="AR58" s="80" t="str">
        <f>IF(AQ58="Riesgo Bajo",Variables!$C$40,IF(AQ58="Riesgo Medio",Variables!$D$40,IF(AQ58="Riesgo Alto",Variables!$E$40,IF(AQ58="Riesgo muy Alto",Variables!$E$40))))</f>
        <v xml:space="preserve">• Continuar acciones de preventivas sobre demandas de trabajo
• Ejecutar cronogramas con tiempos de entrega 
• Programación de horarios de acuerdo a normativiudad
• Seguimiento a horarios adicionales y su compensación
</v>
      </c>
      <c r="AT58" s="73" t="str">
        <f t="shared" si="16"/>
        <v>Riesgo Bajo</v>
      </c>
      <c r="AU58" s="80" t="str">
        <f>IF(AT58="Riesgo Bajo",Variables!$C$43,IF(AT58="Riesgo Medio",Variables!$D$43,IF(AT58="Riesgo Alto",Variables!$E$43,IF(AT58="Riesgo muy Alto",Variables!$E$43))))</f>
        <v xml:space="preserve">• Marcar prioridades en las tareas. 
• Establecer cronograas de entrega
•  Garantizar descansos y pausas activas
</v>
      </c>
      <c r="AV58" s="65" t="e">
        <f t="shared" si="0"/>
        <v>#DIV/0!</v>
      </c>
      <c r="AW58" s="73" t="e">
        <f t="shared" si="17"/>
        <v>#DIV/0!</v>
      </c>
      <c r="AY58" s="73" t="str">
        <f t="shared" si="18"/>
        <v>Riesgo Bajo</v>
      </c>
      <c r="AZ58" s="80" t="str">
        <f>IF(AY58="Riesgo Bajo",Variables!$C$47,IF(AY58="Riesgo Medio",Variables!$D$47,IF(AY58="Riesgo Alto",Variables!$E$47,IF(AY58="Riesgo muy Alto",Variables!$E$47))))</f>
        <v>• Divulgar alianzas estrategicas para  actividades de esparcimiento y recreacion
• Promover espacios de crecimiento personal, academico, espiritual o deportivo de forma periodica</v>
      </c>
      <c r="BB58" s="73" t="str">
        <f t="shared" si="19"/>
        <v>Riesgo Bajo</v>
      </c>
      <c r="BC58" s="80" t="str">
        <f>IF(BB58="Riesgo Bajo",Variables!$C$50,IF(BB58="Riesgo Medio",Variables!$D$50,IF(BB58="Riesgo Alto",Variables!$E$50,IF(BB58="Riesgo muy Alto",Variables!$E$50))))</f>
        <v xml:space="preserve">• Capacitar en manejo de las finanzas personales y familiares.
•  Promover ahorros </v>
      </c>
      <c r="BE58" s="73" t="str">
        <f t="shared" si="20"/>
        <v>Riesgo Bajo</v>
      </c>
      <c r="BF58" s="80" t="str">
        <f>IF(BE58="Riesgo Bajo",Variables!$C$53,IF(BE58="Riesgo Medio",Variables!$D$53,IF(BE58="Riesgo Alto",Variables!$E$53,IF(BE58="Riesgo muy Alto",Variables!$E$53))))</f>
        <v>• Sin amenaza, conservación, remodelaciones de acuerdo a condiciones economicas</v>
      </c>
      <c r="BH58" s="73" t="str">
        <f t="shared" si="21"/>
        <v>Riesgo Bajo</v>
      </c>
      <c r="BI58" s="80" t="str">
        <f>IF(BH58="Riesgo Bajo",Variables!$C$56,IF(BH58="Riesgo Medio",Variables!$D$56,IF(BH58="Riesgo Alto",Variables!$E$56,IF(BH58="Riesgo muy Alto",Variables!$E$56))))</f>
        <v xml:space="preserve">• Formaciones en manejo del estrés, inteligencia emocional, manejo de situaciones conflictivas, esparcimiento y tiempo libre
</v>
      </c>
      <c r="BK58" s="73" t="str">
        <f t="shared" si="22"/>
        <v>Riesgo Bajo</v>
      </c>
      <c r="BL58" s="80" t="str">
        <f>IF(BJ58&lt;=30,Variables!$C$59,IF(BJ58&lt;=50,Variables!$D$59,IF(BJ58&lt;=60,Variables!$E$59,IF(BJ58&gt;=100,Variables!E115))))</f>
        <v>• Promoción de la salud mental y prevención del trastorno mental en el  trabajo.
• Fomento de estilos de vida saludables.</v>
      </c>
    </row>
    <row r="59" spans="2:64" s="65" customFormat="1" ht="57" customHeight="1" x14ac:dyDescent="0.25">
      <c r="B59" s="66"/>
      <c r="E59" s="66"/>
      <c r="F59" s="66"/>
      <c r="G59" s="66"/>
      <c r="I59" s="67"/>
      <c r="J59" s="78" t="b">
        <f t="shared" si="26"/>
        <v>0</v>
      </c>
      <c r="K59" s="67"/>
      <c r="L59" s="78" t="b">
        <f t="shared" si="2"/>
        <v>0</v>
      </c>
      <c r="N59" s="73" t="str">
        <f t="shared" si="3"/>
        <v>Sin riesgo</v>
      </c>
      <c r="O59" s="74" t="str">
        <f t="shared" si="23"/>
        <v>Medidas de refuerzo, prevención</v>
      </c>
      <c r="Q59" s="22" t="s">
        <v>25</v>
      </c>
      <c r="R59" s="80" t="str">
        <f t="shared" si="5"/>
        <v>ActIvidades de promoción y prevención,seguimiento examenes periodicos</v>
      </c>
      <c r="S59" s="68" t="e">
        <f t="shared" si="6"/>
        <v>#DIV/0!</v>
      </c>
      <c r="T59" s="83" t="e">
        <f t="shared" si="7"/>
        <v>#DIV/0!</v>
      </c>
      <c r="V59" s="73" t="str">
        <f t="shared" si="8"/>
        <v>Riesgo Bajo</v>
      </c>
      <c r="W59" s="74" t="str">
        <f>IF(V59="Riesgo Bajo",Variables!$C$19,IF('Base de datos'!V59="Riesgo Medio",Variables!$D$19,IF('Base de datos'!V59="Riesgo Alto",Variables!$E$19,IF(V59="Riesgo muy Alto",Variables!$E$19))))</f>
        <v xml:space="preserve">• Refuezo habilidades blandas 
• Seguimiento Lideres
•Refuerzo continuo
</v>
      </c>
      <c r="Y59" s="73" t="str">
        <f t="shared" si="9"/>
        <v>Riesgo Bajo</v>
      </c>
      <c r="Z59" s="80" t="str">
        <f>IF(Y59="Riesgo Bajo",Variables!$C$22,IF(Y59="Riesgo Medio",Variables!$D$22,IF(Y59="Riesgo Alto",Variables!$E$22,IF(Y59="Riesgo muy Alto",Variables!$E$22))))</f>
        <v>• Refuezo interacciones grupales 
• Trabajos colaborativos
• Seguimiento y refuerzo habilidades individuales</v>
      </c>
      <c r="AB59" s="73" t="str">
        <f t="shared" si="10"/>
        <v>Riesgo Bajo</v>
      </c>
      <c r="AC59" s="80" t="str">
        <f>IF(AB59="Riesgo Bajo",Variables!$C$25,IF(AB59="Riesgo Medio",Variables!$D$25,IF(AB59="Riesgo Alto",Variables!$E$25,IF(AB59="Riesgo muy Alto",Variables!$E$25))))</f>
        <v>• Continuar retroalimentación constante
• Grupos focales y participativos
• Incentivos cumplimento de logros</v>
      </c>
      <c r="AE59" s="73" t="str">
        <f t="shared" si="11"/>
        <v>Riesgo Bajo</v>
      </c>
      <c r="AF59" s="80" t="str">
        <f>IF(AE59="Riesgo Bajo",Variables!$C$28,IF(AE59="Riesgo Medio",Variables!$D$28,IF(AE59="Riesgo Alto",Variables!$E$28,IF(AE59="Riesgo muy Alto",Variables!$E$28))))</f>
        <v>• Continuar con induccion al puesto, organizacional y seguimiento</v>
      </c>
      <c r="AH59" s="73" t="str">
        <f t="shared" si="12"/>
        <v>Riesgo Bajo</v>
      </c>
      <c r="AI59" s="80" t="str">
        <f>IF(AH59="Riesgo Bajo",Variables!$C$31,IF(AH59="Riesgo Medio",Variables!$D$31,IF(AH59="Riesgo Alto",Variables!$E$31,IF(AH59="Riesgo muy Alto",Variables!$E$31))))</f>
        <v>• Continuar con elplan de formación y desarrollo
• Reforzar formaciones 
• Seguimiento cronogramas de capacitación</v>
      </c>
      <c r="AK59" s="73" t="str">
        <f t="shared" si="13"/>
        <v>Riesgo Bajo</v>
      </c>
      <c r="AL59" s="80" t="str">
        <f>IF(AK59="Riesgo Bajo",Variables!$C$34,IF(AK59="Riesgo Medio",Variables!$D$34,IF(AK59="Riesgo Alto",Variables!$E$34,IF(AK59="Riesgo muy Alto",Variables!$E$34))))</f>
        <v>• Continuar plan de desarrollo en puesto de trabajo</v>
      </c>
      <c r="AN59" s="73" t="str">
        <f t="shared" si="14"/>
        <v>Riesgo Bajo</v>
      </c>
      <c r="AO59" s="80" t="str">
        <f>IF(AN59="Riesgo Bajo",Variables!$C$37,IF(AN59="Riesgo Medio",Variables!$D$37,IF(AN59="Riesgo Alto",Variables!$E$37,IF(AN59="Riesgo muy Alto",Variables!$E$37))))</f>
        <v xml:space="preserve">• Supervision constante roles y responsabilidades
• Formación en Planeacion estrategica
• Refuerzo en Distribucion eficaz del tiempo </v>
      </c>
      <c r="AQ59" s="73" t="str">
        <f t="shared" si="15"/>
        <v>Riesgo Bajo</v>
      </c>
      <c r="AR59" s="80" t="str">
        <f>IF(AQ59="Riesgo Bajo",Variables!$C$40,IF(AQ59="Riesgo Medio",Variables!$D$40,IF(AQ59="Riesgo Alto",Variables!$E$40,IF(AQ59="Riesgo muy Alto",Variables!$E$40))))</f>
        <v xml:space="preserve">• Continuar acciones de preventivas sobre demandas de trabajo
• Ejecutar cronogramas con tiempos de entrega 
• Programación de horarios de acuerdo a normativiudad
• Seguimiento a horarios adicionales y su compensación
</v>
      </c>
      <c r="AT59" s="73" t="str">
        <f t="shared" si="16"/>
        <v>Riesgo Bajo</v>
      </c>
      <c r="AU59" s="80" t="str">
        <f>IF(AT59="Riesgo Bajo",Variables!$C$43,IF(AT59="Riesgo Medio",Variables!$D$43,IF(AT59="Riesgo Alto",Variables!$E$43,IF(AT59="Riesgo muy Alto",Variables!$E$43))))</f>
        <v xml:space="preserve">• Marcar prioridades en las tareas. 
• Establecer cronograas de entrega
•  Garantizar descansos y pausas activas
</v>
      </c>
      <c r="AV59" s="65" t="e">
        <f t="shared" si="0"/>
        <v>#DIV/0!</v>
      </c>
      <c r="AW59" s="73" t="e">
        <f t="shared" si="17"/>
        <v>#DIV/0!</v>
      </c>
      <c r="AY59" s="73" t="str">
        <f t="shared" si="18"/>
        <v>Riesgo Bajo</v>
      </c>
      <c r="AZ59" s="80" t="str">
        <f>IF(AY59="Riesgo Bajo",Variables!$C$47,IF(AY59="Riesgo Medio",Variables!$D$47,IF(AY59="Riesgo Alto",Variables!$E$47,IF(AY59="Riesgo muy Alto",Variables!$E$47))))</f>
        <v>• Divulgar alianzas estrategicas para  actividades de esparcimiento y recreacion
• Promover espacios de crecimiento personal, academico, espiritual o deportivo de forma periodica</v>
      </c>
      <c r="BB59" s="73" t="str">
        <f t="shared" si="19"/>
        <v>Riesgo Bajo</v>
      </c>
      <c r="BC59" s="80" t="str">
        <f>IF(BB59="Riesgo Bajo",Variables!$C$50,IF(BB59="Riesgo Medio",Variables!$D$50,IF(BB59="Riesgo Alto",Variables!$E$50,IF(BB59="Riesgo muy Alto",Variables!$E$50))))</f>
        <v xml:space="preserve">• Capacitar en manejo de las finanzas personales y familiares.
•  Promover ahorros </v>
      </c>
      <c r="BE59" s="73" t="str">
        <f t="shared" si="20"/>
        <v>Riesgo Bajo</v>
      </c>
      <c r="BF59" s="80" t="str">
        <f>IF(BE59="Riesgo Bajo",Variables!$C$53,IF(BE59="Riesgo Medio",Variables!$D$53,IF(BE59="Riesgo Alto",Variables!$E$53,IF(BE59="Riesgo muy Alto",Variables!$E$53))))</f>
        <v>• Sin amenaza, conservación, remodelaciones de acuerdo a condiciones economicas</v>
      </c>
      <c r="BH59" s="73" t="str">
        <f t="shared" si="21"/>
        <v>Riesgo Bajo</v>
      </c>
      <c r="BI59" s="80" t="str">
        <f>IF(BH59="Riesgo Bajo",Variables!$C$56,IF(BH59="Riesgo Medio",Variables!$D$56,IF(BH59="Riesgo Alto",Variables!$E$56,IF(BH59="Riesgo muy Alto",Variables!$E$56))))</f>
        <v xml:space="preserve">• Formaciones en manejo del estrés, inteligencia emocional, manejo de situaciones conflictivas, esparcimiento y tiempo libre
</v>
      </c>
      <c r="BK59" s="73" t="str">
        <f t="shared" si="22"/>
        <v>Riesgo Bajo</v>
      </c>
      <c r="BL59" s="80" t="str">
        <f>IF(BJ59&lt;=30,Variables!$C$59,IF(BJ59&lt;=50,Variables!$D$59,IF(BJ59&lt;=60,Variables!$E$59,IF(BJ59&gt;=100,Variables!E116))))</f>
        <v>• Promoción de la salud mental y prevención del trastorno mental en el  trabajo.
• Fomento de estilos de vida saludables.</v>
      </c>
    </row>
    <row r="60" spans="2:64" s="65" customFormat="1" ht="57" customHeight="1" x14ac:dyDescent="0.25">
      <c r="B60" s="66"/>
      <c r="E60" s="66"/>
      <c r="F60" s="66"/>
      <c r="G60" s="66"/>
      <c r="I60" s="67"/>
      <c r="J60" s="78" t="b">
        <f t="shared" si="26"/>
        <v>0</v>
      </c>
      <c r="K60" s="67"/>
      <c r="L60" s="78" t="b">
        <f t="shared" si="2"/>
        <v>0</v>
      </c>
      <c r="N60" s="73" t="str">
        <f t="shared" si="3"/>
        <v>Sin riesgo</v>
      </c>
      <c r="O60" s="74" t="str">
        <f t="shared" si="23"/>
        <v>Medidas de refuerzo, prevención</v>
      </c>
      <c r="Q60" s="22" t="s">
        <v>25</v>
      </c>
      <c r="R60" s="80" t="str">
        <f t="shared" si="5"/>
        <v>ActIvidades de promoción y prevención,seguimiento examenes periodicos</v>
      </c>
      <c r="S60" s="68" t="e">
        <f t="shared" si="6"/>
        <v>#DIV/0!</v>
      </c>
      <c r="T60" s="83" t="e">
        <f t="shared" si="7"/>
        <v>#DIV/0!</v>
      </c>
      <c r="V60" s="73" t="str">
        <f t="shared" si="8"/>
        <v>Riesgo Bajo</v>
      </c>
      <c r="W60" s="74" t="str">
        <f>IF(V60="Riesgo Bajo",Variables!$C$19,IF('Base de datos'!V60="Riesgo Medio",Variables!$D$19,IF('Base de datos'!V60="Riesgo Alto",Variables!$E$19,IF(V60="Riesgo muy Alto",Variables!$E$19))))</f>
        <v xml:space="preserve">• Refuezo habilidades blandas 
• Seguimiento Lideres
•Refuerzo continuo
</v>
      </c>
      <c r="Y60" s="73" t="str">
        <f t="shared" si="9"/>
        <v>Riesgo Bajo</v>
      </c>
      <c r="Z60" s="80" t="str">
        <f>IF(Y60="Riesgo Bajo",Variables!$C$22,IF(Y60="Riesgo Medio",Variables!$D$22,IF(Y60="Riesgo Alto",Variables!$E$22,IF(Y60="Riesgo muy Alto",Variables!$E$22))))</f>
        <v>• Refuezo interacciones grupales 
• Trabajos colaborativos
• Seguimiento y refuerzo habilidades individuales</v>
      </c>
      <c r="AB60" s="73" t="str">
        <f t="shared" si="10"/>
        <v>Riesgo Bajo</v>
      </c>
      <c r="AC60" s="80" t="str">
        <f>IF(AB60="Riesgo Bajo",Variables!$C$25,IF(AB60="Riesgo Medio",Variables!$D$25,IF(AB60="Riesgo Alto",Variables!$E$25,IF(AB60="Riesgo muy Alto",Variables!$E$25))))</f>
        <v>• Continuar retroalimentación constante
• Grupos focales y participativos
• Incentivos cumplimento de logros</v>
      </c>
      <c r="AE60" s="73" t="str">
        <f t="shared" si="11"/>
        <v>Riesgo Bajo</v>
      </c>
      <c r="AF60" s="80" t="str">
        <f>IF(AE60="Riesgo Bajo",Variables!$C$28,IF(AE60="Riesgo Medio",Variables!$D$28,IF(AE60="Riesgo Alto",Variables!$E$28,IF(AE60="Riesgo muy Alto",Variables!$E$28))))</f>
        <v>• Continuar con induccion al puesto, organizacional y seguimiento</v>
      </c>
      <c r="AH60" s="73" t="str">
        <f t="shared" si="12"/>
        <v>Riesgo Bajo</v>
      </c>
      <c r="AI60" s="80" t="str">
        <f>IF(AH60="Riesgo Bajo",Variables!$C$31,IF(AH60="Riesgo Medio",Variables!$D$31,IF(AH60="Riesgo Alto",Variables!$E$31,IF(AH60="Riesgo muy Alto",Variables!$E$31))))</f>
        <v>• Continuar con elplan de formación y desarrollo
• Reforzar formaciones 
• Seguimiento cronogramas de capacitación</v>
      </c>
      <c r="AK60" s="73" t="str">
        <f t="shared" si="13"/>
        <v>Riesgo Bajo</v>
      </c>
      <c r="AL60" s="80" t="str">
        <f>IF(AK60="Riesgo Bajo",Variables!$C$34,IF(AK60="Riesgo Medio",Variables!$D$34,IF(AK60="Riesgo Alto",Variables!$E$34,IF(AK60="Riesgo muy Alto",Variables!$E$34))))</f>
        <v>• Continuar plan de desarrollo en puesto de trabajo</v>
      </c>
      <c r="AN60" s="73" t="str">
        <f t="shared" si="14"/>
        <v>Riesgo Bajo</v>
      </c>
      <c r="AO60" s="80" t="str">
        <f>IF(AN60="Riesgo Bajo",Variables!$C$37,IF(AN60="Riesgo Medio",Variables!$D$37,IF(AN60="Riesgo Alto",Variables!$E$37,IF(AN60="Riesgo muy Alto",Variables!$E$37))))</f>
        <v xml:space="preserve">• Supervision constante roles y responsabilidades
• Formación en Planeacion estrategica
• Refuerzo en Distribucion eficaz del tiempo </v>
      </c>
      <c r="AQ60" s="73" t="str">
        <f t="shared" si="15"/>
        <v>Riesgo Bajo</v>
      </c>
      <c r="AR60" s="80" t="str">
        <f>IF(AQ60="Riesgo Bajo",Variables!$C$40,IF(AQ60="Riesgo Medio",Variables!$D$40,IF(AQ60="Riesgo Alto",Variables!$E$40,IF(AQ60="Riesgo muy Alto",Variables!$E$40))))</f>
        <v xml:space="preserve">• Continuar acciones de preventivas sobre demandas de trabajo
• Ejecutar cronogramas con tiempos de entrega 
• Programación de horarios de acuerdo a normativiudad
• Seguimiento a horarios adicionales y su compensación
</v>
      </c>
      <c r="AT60" s="73" t="str">
        <f t="shared" si="16"/>
        <v>Riesgo Bajo</v>
      </c>
      <c r="AU60" s="80" t="str">
        <f>IF(AT60="Riesgo Bajo",Variables!$C$43,IF(AT60="Riesgo Medio",Variables!$D$43,IF(AT60="Riesgo Alto",Variables!$E$43,IF(AT60="Riesgo muy Alto",Variables!$E$43))))</f>
        <v xml:space="preserve">• Marcar prioridades en las tareas. 
• Establecer cronograas de entrega
•  Garantizar descansos y pausas activas
</v>
      </c>
      <c r="AV60" s="65" t="e">
        <f t="shared" si="0"/>
        <v>#DIV/0!</v>
      </c>
      <c r="AW60" s="73" t="e">
        <f t="shared" si="17"/>
        <v>#DIV/0!</v>
      </c>
      <c r="AY60" s="73" t="str">
        <f t="shared" si="18"/>
        <v>Riesgo Bajo</v>
      </c>
      <c r="AZ60" s="80" t="str">
        <f>IF(AY60="Riesgo Bajo",Variables!$C$47,IF(AY60="Riesgo Medio",Variables!$D$47,IF(AY60="Riesgo Alto",Variables!$E$47,IF(AY60="Riesgo muy Alto",Variables!$E$47))))</f>
        <v>• Divulgar alianzas estrategicas para  actividades de esparcimiento y recreacion
• Promover espacios de crecimiento personal, academico, espiritual o deportivo de forma periodica</v>
      </c>
      <c r="BB60" s="73" t="str">
        <f t="shared" si="19"/>
        <v>Riesgo Bajo</v>
      </c>
      <c r="BC60" s="80" t="str">
        <f>IF(BB60="Riesgo Bajo",Variables!$C$50,IF(BB60="Riesgo Medio",Variables!$D$50,IF(BB60="Riesgo Alto",Variables!$E$50,IF(BB60="Riesgo muy Alto",Variables!$E$50))))</f>
        <v xml:space="preserve">• Capacitar en manejo de las finanzas personales y familiares.
•  Promover ahorros </v>
      </c>
      <c r="BE60" s="73" t="str">
        <f t="shared" si="20"/>
        <v>Riesgo Bajo</v>
      </c>
      <c r="BF60" s="80" t="str">
        <f>IF(BE60="Riesgo Bajo",Variables!$C$53,IF(BE60="Riesgo Medio",Variables!$D$53,IF(BE60="Riesgo Alto",Variables!$E$53,IF(BE60="Riesgo muy Alto",Variables!$E$53))))</f>
        <v>• Sin amenaza, conservación, remodelaciones de acuerdo a condiciones economicas</v>
      </c>
      <c r="BH60" s="73" t="str">
        <f t="shared" si="21"/>
        <v>Riesgo Bajo</v>
      </c>
      <c r="BI60" s="80" t="str">
        <f>IF(BH60="Riesgo Bajo",Variables!$C$56,IF(BH60="Riesgo Medio",Variables!$D$56,IF(BH60="Riesgo Alto",Variables!$E$56,IF(BH60="Riesgo muy Alto",Variables!$E$56))))</f>
        <v xml:space="preserve">• Formaciones en manejo del estrés, inteligencia emocional, manejo de situaciones conflictivas, esparcimiento y tiempo libre
</v>
      </c>
      <c r="BK60" s="73" t="str">
        <f t="shared" si="22"/>
        <v>Riesgo Bajo</v>
      </c>
      <c r="BL60" s="80" t="str">
        <f>IF(BJ60&lt;=30,Variables!$C$59,IF(BJ60&lt;=50,Variables!$D$59,IF(BJ60&lt;=60,Variables!$E$59,IF(BJ60&gt;=100,Variables!E117))))</f>
        <v>• Promoción de la salud mental y prevención del trastorno mental en el  trabajo.
• Fomento de estilos de vida saludables.</v>
      </c>
    </row>
    <row r="61" spans="2:64" s="65" customFormat="1" ht="57" customHeight="1" x14ac:dyDescent="0.25">
      <c r="B61" s="66"/>
      <c r="E61" s="66"/>
      <c r="F61" s="66"/>
      <c r="G61" s="66"/>
      <c r="I61" s="67"/>
      <c r="J61" s="78" t="b">
        <f t="shared" si="26"/>
        <v>0</v>
      </c>
      <c r="K61" s="67"/>
      <c r="L61" s="78" t="b">
        <f t="shared" si="2"/>
        <v>0</v>
      </c>
      <c r="N61" s="73" t="str">
        <f t="shared" si="3"/>
        <v>Sin riesgo</v>
      </c>
      <c r="O61" s="74" t="str">
        <f t="shared" si="23"/>
        <v>Medidas de refuerzo, prevención</v>
      </c>
      <c r="Q61" s="22" t="s">
        <v>25</v>
      </c>
      <c r="R61" s="80" t="str">
        <f t="shared" si="5"/>
        <v>ActIvidades de promoción y prevención,seguimiento examenes periodicos</v>
      </c>
      <c r="S61" s="68" t="e">
        <f t="shared" si="6"/>
        <v>#DIV/0!</v>
      </c>
      <c r="T61" s="83" t="e">
        <f t="shared" si="7"/>
        <v>#DIV/0!</v>
      </c>
      <c r="V61" s="73" t="str">
        <f t="shared" si="8"/>
        <v>Riesgo Bajo</v>
      </c>
      <c r="W61" s="74" t="str">
        <f>IF(V61="Riesgo Bajo",Variables!$C$19,IF('Base de datos'!V61="Riesgo Medio",Variables!$D$19,IF('Base de datos'!V61="Riesgo Alto",Variables!$E$19,IF(V61="Riesgo muy Alto",Variables!$E$19))))</f>
        <v xml:space="preserve">• Refuezo habilidades blandas 
• Seguimiento Lideres
•Refuerzo continuo
</v>
      </c>
      <c r="Y61" s="73" t="str">
        <f t="shared" si="9"/>
        <v>Riesgo Bajo</v>
      </c>
      <c r="Z61" s="80" t="str">
        <f>IF(Y61="Riesgo Bajo",Variables!$C$22,IF(Y61="Riesgo Medio",Variables!$D$22,IF(Y61="Riesgo Alto",Variables!$E$22,IF(Y61="Riesgo muy Alto",Variables!$E$22))))</f>
        <v>• Refuezo interacciones grupales 
• Trabajos colaborativos
• Seguimiento y refuerzo habilidades individuales</v>
      </c>
      <c r="AB61" s="73" t="str">
        <f t="shared" si="10"/>
        <v>Riesgo Bajo</v>
      </c>
      <c r="AC61" s="80" t="str">
        <f>IF(AB61="Riesgo Bajo",Variables!$C$25,IF(AB61="Riesgo Medio",Variables!$D$25,IF(AB61="Riesgo Alto",Variables!$E$25,IF(AB61="Riesgo muy Alto",Variables!$E$25))))</f>
        <v>• Continuar retroalimentación constante
• Grupos focales y participativos
• Incentivos cumplimento de logros</v>
      </c>
      <c r="AE61" s="73" t="str">
        <f t="shared" si="11"/>
        <v>Riesgo Bajo</v>
      </c>
      <c r="AF61" s="80" t="str">
        <f>IF(AE61="Riesgo Bajo",Variables!$C$28,IF(AE61="Riesgo Medio",Variables!$D$28,IF(AE61="Riesgo Alto",Variables!$E$28,IF(AE61="Riesgo muy Alto",Variables!$E$28))))</f>
        <v>• Continuar con induccion al puesto, organizacional y seguimiento</v>
      </c>
      <c r="AH61" s="73" t="str">
        <f t="shared" si="12"/>
        <v>Riesgo Bajo</v>
      </c>
      <c r="AI61" s="80" t="str">
        <f>IF(AH61="Riesgo Bajo",Variables!$C$31,IF(AH61="Riesgo Medio",Variables!$D$31,IF(AH61="Riesgo Alto",Variables!$E$31,IF(AH61="Riesgo muy Alto",Variables!$E$31))))</f>
        <v>• Continuar con elplan de formación y desarrollo
• Reforzar formaciones 
• Seguimiento cronogramas de capacitación</v>
      </c>
      <c r="AK61" s="73" t="str">
        <f t="shared" si="13"/>
        <v>Riesgo Bajo</v>
      </c>
      <c r="AL61" s="80" t="str">
        <f>IF(AK61="Riesgo Bajo",Variables!$C$34,IF(AK61="Riesgo Medio",Variables!$D$34,IF(AK61="Riesgo Alto",Variables!$E$34,IF(AK61="Riesgo muy Alto",Variables!$E$34))))</f>
        <v>• Continuar plan de desarrollo en puesto de trabajo</v>
      </c>
      <c r="AN61" s="73" t="str">
        <f t="shared" si="14"/>
        <v>Riesgo Bajo</v>
      </c>
      <c r="AO61" s="80" t="str">
        <f>IF(AN61="Riesgo Bajo",Variables!$C$37,IF(AN61="Riesgo Medio",Variables!$D$37,IF(AN61="Riesgo Alto",Variables!$E$37,IF(AN61="Riesgo muy Alto",Variables!$E$37))))</f>
        <v xml:space="preserve">• Supervision constante roles y responsabilidades
• Formación en Planeacion estrategica
• Refuerzo en Distribucion eficaz del tiempo </v>
      </c>
      <c r="AQ61" s="73" t="str">
        <f t="shared" si="15"/>
        <v>Riesgo Bajo</v>
      </c>
      <c r="AR61" s="80" t="str">
        <f>IF(AQ61="Riesgo Bajo",Variables!$C$40,IF(AQ61="Riesgo Medio",Variables!$D$40,IF(AQ61="Riesgo Alto",Variables!$E$40,IF(AQ61="Riesgo muy Alto",Variables!$E$40))))</f>
        <v xml:space="preserve">• Continuar acciones de preventivas sobre demandas de trabajo
• Ejecutar cronogramas con tiempos de entrega 
• Programación de horarios de acuerdo a normativiudad
• Seguimiento a horarios adicionales y su compensación
</v>
      </c>
      <c r="AT61" s="73" t="str">
        <f t="shared" si="16"/>
        <v>Riesgo Bajo</v>
      </c>
      <c r="AU61" s="80" t="str">
        <f>IF(AT61="Riesgo Bajo",Variables!$C$43,IF(AT61="Riesgo Medio",Variables!$D$43,IF(AT61="Riesgo Alto",Variables!$E$43,IF(AT61="Riesgo muy Alto",Variables!$E$43))))</f>
        <v xml:space="preserve">• Marcar prioridades en las tareas. 
• Establecer cronograas de entrega
•  Garantizar descansos y pausas activas
</v>
      </c>
      <c r="AV61" s="65" t="e">
        <f t="shared" si="0"/>
        <v>#DIV/0!</v>
      </c>
      <c r="AW61" s="73" t="e">
        <f t="shared" si="17"/>
        <v>#DIV/0!</v>
      </c>
      <c r="AY61" s="73" t="str">
        <f t="shared" si="18"/>
        <v>Riesgo Bajo</v>
      </c>
      <c r="AZ61" s="80" t="str">
        <f>IF(AY61="Riesgo Bajo",Variables!$C$47,IF(AY61="Riesgo Medio",Variables!$D$47,IF(AY61="Riesgo Alto",Variables!$E$47,IF(AY61="Riesgo muy Alto",Variables!$E$47))))</f>
        <v>• Divulgar alianzas estrategicas para  actividades de esparcimiento y recreacion
• Promover espacios de crecimiento personal, academico, espiritual o deportivo de forma periodica</v>
      </c>
      <c r="BB61" s="73" t="str">
        <f t="shared" si="19"/>
        <v>Riesgo Bajo</v>
      </c>
      <c r="BC61" s="80" t="str">
        <f>IF(BB61="Riesgo Bajo",Variables!$C$50,IF(BB61="Riesgo Medio",Variables!$D$50,IF(BB61="Riesgo Alto",Variables!$E$50,IF(BB61="Riesgo muy Alto",Variables!$E$50))))</f>
        <v xml:space="preserve">• Capacitar en manejo de las finanzas personales y familiares.
•  Promover ahorros </v>
      </c>
      <c r="BE61" s="73" t="str">
        <f t="shared" si="20"/>
        <v>Riesgo Bajo</v>
      </c>
      <c r="BF61" s="80" t="str">
        <f>IF(BE61="Riesgo Bajo",Variables!$C$53,IF(BE61="Riesgo Medio",Variables!$D$53,IF(BE61="Riesgo Alto",Variables!$E$53,IF(BE61="Riesgo muy Alto",Variables!$E$53))))</f>
        <v>• Sin amenaza, conservación, remodelaciones de acuerdo a condiciones economicas</v>
      </c>
      <c r="BH61" s="73" t="str">
        <f t="shared" si="21"/>
        <v>Riesgo Bajo</v>
      </c>
      <c r="BI61" s="80" t="str">
        <f>IF(BH61="Riesgo Bajo",Variables!$C$56,IF(BH61="Riesgo Medio",Variables!$D$56,IF(BH61="Riesgo Alto",Variables!$E$56,IF(BH61="Riesgo muy Alto",Variables!$E$56))))</f>
        <v xml:space="preserve">• Formaciones en manejo del estrés, inteligencia emocional, manejo de situaciones conflictivas, esparcimiento y tiempo libre
</v>
      </c>
      <c r="BK61" s="73" t="str">
        <f t="shared" si="22"/>
        <v>Riesgo Bajo</v>
      </c>
      <c r="BL61" s="80" t="str">
        <f>IF(BJ61&lt;=30,Variables!$C$59,IF(BJ61&lt;=50,Variables!$D$59,IF(BJ61&lt;=60,Variables!$E$59,IF(BJ61&gt;=100,Variables!E118))))</f>
        <v>• Promoción de la salud mental y prevención del trastorno mental en el  trabajo.
• Fomento de estilos de vida saludables.</v>
      </c>
    </row>
    <row r="62" spans="2:64" s="65" customFormat="1" ht="57" customHeight="1" x14ac:dyDescent="0.25">
      <c r="B62" s="66"/>
      <c r="E62" s="66"/>
      <c r="F62" s="66"/>
      <c r="G62" s="66"/>
      <c r="I62" s="67"/>
      <c r="J62" s="78" t="b">
        <f t="shared" si="26"/>
        <v>0</v>
      </c>
      <c r="K62" s="67"/>
      <c r="L62" s="78" t="b">
        <f t="shared" si="2"/>
        <v>0</v>
      </c>
      <c r="N62" s="73" t="str">
        <f t="shared" si="3"/>
        <v>Sin riesgo</v>
      </c>
      <c r="O62" s="74" t="str">
        <f t="shared" si="23"/>
        <v>Medidas de refuerzo, prevención</v>
      </c>
      <c r="Q62" s="22" t="s">
        <v>25</v>
      </c>
      <c r="R62" s="80" t="str">
        <f t="shared" si="5"/>
        <v>ActIvidades de promoción y prevención,seguimiento examenes periodicos</v>
      </c>
      <c r="S62" s="68" t="e">
        <f t="shared" si="6"/>
        <v>#DIV/0!</v>
      </c>
      <c r="T62" s="83" t="e">
        <f t="shared" si="7"/>
        <v>#DIV/0!</v>
      </c>
      <c r="V62" s="73" t="str">
        <f t="shared" si="8"/>
        <v>Riesgo Bajo</v>
      </c>
      <c r="W62" s="74" t="str">
        <f>IF(V62="Riesgo Bajo",Variables!$C$19,IF('Base de datos'!V62="Riesgo Medio",Variables!$D$19,IF('Base de datos'!V62="Riesgo Alto",Variables!$E$19,IF(V62="Riesgo muy Alto",Variables!$E$19))))</f>
        <v xml:space="preserve">• Refuezo habilidades blandas 
• Seguimiento Lideres
•Refuerzo continuo
</v>
      </c>
      <c r="Y62" s="73" t="str">
        <f t="shared" si="9"/>
        <v>Riesgo Bajo</v>
      </c>
      <c r="Z62" s="80" t="str">
        <f>IF(Y62="Riesgo Bajo",Variables!$C$22,IF(Y62="Riesgo Medio",Variables!$D$22,IF(Y62="Riesgo Alto",Variables!$E$22,IF(Y62="Riesgo muy Alto",Variables!$E$22))))</f>
        <v>• Refuezo interacciones grupales 
• Trabajos colaborativos
• Seguimiento y refuerzo habilidades individuales</v>
      </c>
      <c r="AB62" s="73" t="str">
        <f t="shared" si="10"/>
        <v>Riesgo Bajo</v>
      </c>
      <c r="AC62" s="80" t="str">
        <f>IF(AB62="Riesgo Bajo",Variables!$C$25,IF(AB62="Riesgo Medio",Variables!$D$25,IF(AB62="Riesgo Alto",Variables!$E$25,IF(AB62="Riesgo muy Alto",Variables!$E$25))))</f>
        <v>• Continuar retroalimentación constante
• Grupos focales y participativos
• Incentivos cumplimento de logros</v>
      </c>
      <c r="AE62" s="73" t="str">
        <f t="shared" si="11"/>
        <v>Riesgo Bajo</v>
      </c>
      <c r="AF62" s="80" t="str">
        <f>IF(AE62="Riesgo Bajo",Variables!$C$28,IF(AE62="Riesgo Medio",Variables!$D$28,IF(AE62="Riesgo Alto",Variables!$E$28,IF(AE62="Riesgo muy Alto",Variables!$E$28))))</f>
        <v>• Continuar con induccion al puesto, organizacional y seguimiento</v>
      </c>
      <c r="AH62" s="73" t="str">
        <f t="shared" si="12"/>
        <v>Riesgo Bajo</v>
      </c>
      <c r="AI62" s="80" t="str">
        <f>IF(AH62="Riesgo Bajo",Variables!$C$31,IF(AH62="Riesgo Medio",Variables!$D$31,IF(AH62="Riesgo Alto",Variables!$E$31,IF(AH62="Riesgo muy Alto",Variables!$E$31))))</f>
        <v>• Continuar con elplan de formación y desarrollo
• Reforzar formaciones 
• Seguimiento cronogramas de capacitación</v>
      </c>
      <c r="AK62" s="73" t="str">
        <f t="shared" si="13"/>
        <v>Riesgo Bajo</v>
      </c>
      <c r="AL62" s="80" t="str">
        <f>IF(AK62="Riesgo Bajo",Variables!$C$34,IF(AK62="Riesgo Medio",Variables!$D$34,IF(AK62="Riesgo Alto",Variables!$E$34,IF(AK62="Riesgo muy Alto",Variables!$E$34))))</f>
        <v>• Continuar plan de desarrollo en puesto de trabajo</v>
      </c>
      <c r="AN62" s="73" t="str">
        <f t="shared" si="14"/>
        <v>Riesgo Bajo</v>
      </c>
      <c r="AO62" s="80" t="str">
        <f>IF(AN62="Riesgo Bajo",Variables!$C$37,IF(AN62="Riesgo Medio",Variables!$D$37,IF(AN62="Riesgo Alto",Variables!$E$37,IF(AN62="Riesgo muy Alto",Variables!$E$37))))</f>
        <v xml:space="preserve">• Supervision constante roles y responsabilidades
• Formación en Planeacion estrategica
• Refuerzo en Distribucion eficaz del tiempo </v>
      </c>
      <c r="AQ62" s="73" t="str">
        <f t="shared" si="15"/>
        <v>Riesgo Bajo</v>
      </c>
      <c r="AR62" s="80" t="str">
        <f>IF(AQ62="Riesgo Bajo",Variables!$C$40,IF(AQ62="Riesgo Medio",Variables!$D$40,IF(AQ62="Riesgo Alto",Variables!$E$40,IF(AQ62="Riesgo muy Alto",Variables!$E$40))))</f>
        <v xml:space="preserve">• Continuar acciones de preventivas sobre demandas de trabajo
• Ejecutar cronogramas con tiempos de entrega 
• Programación de horarios de acuerdo a normativiudad
• Seguimiento a horarios adicionales y su compensación
</v>
      </c>
      <c r="AT62" s="73" t="str">
        <f t="shared" si="16"/>
        <v>Riesgo Bajo</v>
      </c>
      <c r="AU62" s="80" t="str">
        <f>IF(AT62="Riesgo Bajo",Variables!$C$43,IF(AT62="Riesgo Medio",Variables!$D$43,IF(AT62="Riesgo Alto",Variables!$E$43,IF(AT62="Riesgo muy Alto",Variables!$E$43))))</f>
        <v xml:space="preserve">• Marcar prioridades en las tareas. 
• Establecer cronograas de entrega
•  Garantizar descansos y pausas activas
</v>
      </c>
      <c r="AV62" s="65" t="e">
        <f t="shared" si="0"/>
        <v>#DIV/0!</v>
      </c>
      <c r="AW62" s="73" t="e">
        <f t="shared" si="17"/>
        <v>#DIV/0!</v>
      </c>
      <c r="AY62" s="73" t="str">
        <f t="shared" si="18"/>
        <v>Riesgo Bajo</v>
      </c>
      <c r="AZ62" s="80" t="str">
        <f>IF(AY62="Riesgo Bajo",Variables!$C$47,IF(AY62="Riesgo Medio",Variables!$D$47,IF(AY62="Riesgo Alto",Variables!$E$47,IF(AY62="Riesgo muy Alto",Variables!$E$47))))</f>
        <v>• Divulgar alianzas estrategicas para  actividades de esparcimiento y recreacion
• Promover espacios de crecimiento personal, academico, espiritual o deportivo de forma periodica</v>
      </c>
      <c r="BB62" s="73" t="str">
        <f t="shared" si="19"/>
        <v>Riesgo Bajo</v>
      </c>
      <c r="BC62" s="80" t="str">
        <f>IF(BB62="Riesgo Bajo",Variables!$C$50,IF(BB62="Riesgo Medio",Variables!$D$50,IF(BB62="Riesgo Alto",Variables!$E$50,IF(BB62="Riesgo muy Alto",Variables!$E$50))))</f>
        <v xml:space="preserve">• Capacitar en manejo de las finanzas personales y familiares.
•  Promover ahorros </v>
      </c>
      <c r="BE62" s="73" t="str">
        <f t="shared" si="20"/>
        <v>Riesgo Bajo</v>
      </c>
      <c r="BF62" s="80" t="str">
        <f>IF(BE62="Riesgo Bajo",Variables!$C$53,IF(BE62="Riesgo Medio",Variables!$D$53,IF(BE62="Riesgo Alto",Variables!$E$53,IF(BE62="Riesgo muy Alto",Variables!$E$53))))</f>
        <v>• Sin amenaza, conservación, remodelaciones de acuerdo a condiciones economicas</v>
      </c>
      <c r="BH62" s="73" t="str">
        <f t="shared" si="21"/>
        <v>Riesgo Bajo</v>
      </c>
      <c r="BI62" s="80" t="str">
        <f>IF(BH62="Riesgo Bajo",Variables!$C$56,IF(BH62="Riesgo Medio",Variables!$D$56,IF(BH62="Riesgo Alto",Variables!$E$56,IF(BH62="Riesgo muy Alto",Variables!$E$56))))</f>
        <v xml:space="preserve">• Formaciones en manejo del estrés, inteligencia emocional, manejo de situaciones conflictivas, esparcimiento y tiempo libre
</v>
      </c>
      <c r="BK62" s="73" t="str">
        <f t="shared" si="22"/>
        <v>Riesgo Bajo</v>
      </c>
      <c r="BL62" s="80" t="str">
        <f>IF(BJ62&lt;=30,Variables!$C$59,IF(BJ62&lt;=50,Variables!$D$59,IF(BJ62&lt;=60,Variables!$E$59,IF(BJ62&gt;=100,Variables!E119))))</f>
        <v>• Promoción de la salud mental y prevención del trastorno mental en el  trabajo.
• Fomento de estilos de vida saludables.</v>
      </c>
    </row>
    <row r="63" spans="2:64" s="65" customFormat="1" ht="57" customHeight="1" x14ac:dyDescent="0.25">
      <c r="B63" s="66"/>
      <c r="E63" s="66"/>
      <c r="F63" s="66"/>
      <c r="G63" s="66"/>
      <c r="I63" s="67"/>
      <c r="J63" s="78" t="b">
        <f t="shared" si="26"/>
        <v>0</v>
      </c>
      <c r="K63" s="67"/>
      <c r="L63" s="78" t="b">
        <f t="shared" si="2"/>
        <v>0</v>
      </c>
      <c r="N63" s="73" t="str">
        <f t="shared" si="3"/>
        <v>Sin riesgo</v>
      </c>
      <c r="O63" s="74" t="str">
        <f t="shared" si="23"/>
        <v>Medidas de refuerzo, prevención</v>
      </c>
      <c r="Q63" s="22" t="s">
        <v>25</v>
      </c>
      <c r="R63" s="80" t="str">
        <f t="shared" si="5"/>
        <v>ActIvidades de promoción y prevención,seguimiento examenes periodicos</v>
      </c>
      <c r="S63" s="68" t="e">
        <f t="shared" si="6"/>
        <v>#DIV/0!</v>
      </c>
      <c r="T63" s="83" t="e">
        <f t="shared" si="7"/>
        <v>#DIV/0!</v>
      </c>
      <c r="V63" s="73" t="str">
        <f t="shared" si="8"/>
        <v>Riesgo Bajo</v>
      </c>
      <c r="W63" s="74" t="str">
        <f>IF(V63="Riesgo Bajo",Variables!$C$19,IF('Base de datos'!V63="Riesgo Medio",Variables!$D$19,IF('Base de datos'!V63="Riesgo Alto",Variables!$E$19,IF(V63="Riesgo muy Alto",Variables!$E$19))))</f>
        <v xml:space="preserve">• Refuezo habilidades blandas 
• Seguimiento Lideres
•Refuerzo continuo
</v>
      </c>
      <c r="Y63" s="73" t="str">
        <f t="shared" si="9"/>
        <v>Riesgo Bajo</v>
      </c>
      <c r="Z63" s="80" t="str">
        <f>IF(Y63="Riesgo Bajo",Variables!$C$22,IF(Y63="Riesgo Medio",Variables!$D$22,IF(Y63="Riesgo Alto",Variables!$E$22,IF(Y63="Riesgo muy Alto",Variables!$E$22))))</f>
        <v>• Refuezo interacciones grupales 
• Trabajos colaborativos
• Seguimiento y refuerzo habilidades individuales</v>
      </c>
      <c r="AB63" s="73" t="str">
        <f t="shared" si="10"/>
        <v>Riesgo Bajo</v>
      </c>
      <c r="AC63" s="80" t="str">
        <f>IF(AB63="Riesgo Bajo",Variables!$C$25,IF(AB63="Riesgo Medio",Variables!$D$25,IF(AB63="Riesgo Alto",Variables!$E$25,IF(AB63="Riesgo muy Alto",Variables!$E$25))))</f>
        <v>• Continuar retroalimentación constante
• Grupos focales y participativos
• Incentivos cumplimento de logros</v>
      </c>
      <c r="AE63" s="73" t="str">
        <f t="shared" si="11"/>
        <v>Riesgo Bajo</v>
      </c>
      <c r="AF63" s="80" t="str">
        <f>IF(AE63="Riesgo Bajo",Variables!$C$28,IF(AE63="Riesgo Medio",Variables!$D$28,IF(AE63="Riesgo Alto",Variables!$E$28,IF(AE63="Riesgo muy Alto",Variables!$E$28))))</f>
        <v>• Continuar con induccion al puesto, organizacional y seguimiento</v>
      </c>
      <c r="AH63" s="73" t="str">
        <f t="shared" si="12"/>
        <v>Riesgo Bajo</v>
      </c>
      <c r="AI63" s="80" t="str">
        <f>IF(AH63="Riesgo Bajo",Variables!$C$31,IF(AH63="Riesgo Medio",Variables!$D$31,IF(AH63="Riesgo Alto",Variables!$E$31,IF(AH63="Riesgo muy Alto",Variables!$E$31))))</f>
        <v>• Continuar con elplan de formación y desarrollo
• Reforzar formaciones 
• Seguimiento cronogramas de capacitación</v>
      </c>
      <c r="AK63" s="73" t="str">
        <f t="shared" si="13"/>
        <v>Riesgo Bajo</v>
      </c>
      <c r="AL63" s="80" t="str">
        <f>IF(AK63="Riesgo Bajo",Variables!$C$34,IF(AK63="Riesgo Medio",Variables!$D$34,IF(AK63="Riesgo Alto",Variables!$E$34,IF(AK63="Riesgo muy Alto",Variables!$E$34))))</f>
        <v>• Continuar plan de desarrollo en puesto de trabajo</v>
      </c>
      <c r="AN63" s="73" t="str">
        <f t="shared" si="14"/>
        <v>Riesgo Bajo</v>
      </c>
      <c r="AO63" s="80" t="str">
        <f>IF(AN63="Riesgo Bajo",Variables!$C$37,IF(AN63="Riesgo Medio",Variables!$D$37,IF(AN63="Riesgo Alto",Variables!$E$37,IF(AN63="Riesgo muy Alto",Variables!$E$37))))</f>
        <v xml:space="preserve">• Supervision constante roles y responsabilidades
• Formación en Planeacion estrategica
• Refuerzo en Distribucion eficaz del tiempo </v>
      </c>
      <c r="AQ63" s="73" t="str">
        <f t="shared" si="15"/>
        <v>Riesgo Bajo</v>
      </c>
      <c r="AR63" s="80" t="str">
        <f>IF(AQ63="Riesgo Bajo",Variables!$C$40,IF(AQ63="Riesgo Medio",Variables!$D$40,IF(AQ63="Riesgo Alto",Variables!$E$40,IF(AQ63="Riesgo muy Alto",Variables!$E$40))))</f>
        <v xml:space="preserve">• Continuar acciones de preventivas sobre demandas de trabajo
• Ejecutar cronogramas con tiempos de entrega 
• Programación de horarios de acuerdo a normativiudad
• Seguimiento a horarios adicionales y su compensación
</v>
      </c>
      <c r="AT63" s="73" t="str">
        <f t="shared" si="16"/>
        <v>Riesgo Bajo</v>
      </c>
      <c r="AU63" s="80" t="str">
        <f>IF(AT63="Riesgo Bajo",Variables!$C$43,IF(AT63="Riesgo Medio",Variables!$D$43,IF(AT63="Riesgo Alto",Variables!$E$43,IF(AT63="Riesgo muy Alto",Variables!$E$43))))</f>
        <v xml:space="preserve">• Marcar prioridades en las tareas. 
• Establecer cronograas de entrega
•  Garantizar descansos y pausas activas
</v>
      </c>
      <c r="AV63" s="65" t="e">
        <f t="shared" si="0"/>
        <v>#DIV/0!</v>
      </c>
      <c r="AW63" s="73" t="e">
        <f t="shared" si="17"/>
        <v>#DIV/0!</v>
      </c>
      <c r="AY63" s="73" t="str">
        <f t="shared" si="18"/>
        <v>Riesgo Bajo</v>
      </c>
      <c r="AZ63" s="80" t="str">
        <f>IF(AY63="Riesgo Bajo",Variables!$C$47,IF(AY63="Riesgo Medio",Variables!$D$47,IF(AY63="Riesgo Alto",Variables!$E$47,IF(AY63="Riesgo muy Alto",Variables!$E$47))))</f>
        <v>• Divulgar alianzas estrategicas para  actividades de esparcimiento y recreacion
• Promover espacios de crecimiento personal, academico, espiritual o deportivo de forma periodica</v>
      </c>
      <c r="BB63" s="73" t="str">
        <f t="shared" si="19"/>
        <v>Riesgo Bajo</v>
      </c>
      <c r="BC63" s="80" t="str">
        <f>IF(BB63="Riesgo Bajo",Variables!$C$50,IF(BB63="Riesgo Medio",Variables!$D$50,IF(BB63="Riesgo Alto",Variables!$E$50,IF(BB63="Riesgo muy Alto",Variables!$E$50))))</f>
        <v xml:space="preserve">• Capacitar en manejo de las finanzas personales y familiares.
•  Promover ahorros </v>
      </c>
      <c r="BE63" s="73" t="str">
        <f t="shared" si="20"/>
        <v>Riesgo Bajo</v>
      </c>
      <c r="BF63" s="80" t="str">
        <f>IF(BE63="Riesgo Bajo",Variables!$C$53,IF(BE63="Riesgo Medio",Variables!$D$53,IF(BE63="Riesgo Alto",Variables!$E$53,IF(BE63="Riesgo muy Alto",Variables!$E$53))))</f>
        <v>• Sin amenaza, conservación, remodelaciones de acuerdo a condiciones economicas</v>
      </c>
      <c r="BH63" s="73" t="str">
        <f t="shared" si="21"/>
        <v>Riesgo Bajo</v>
      </c>
      <c r="BI63" s="80" t="str">
        <f>IF(BH63="Riesgo Bajo",Variables!$C$56,IF(BH63="Riesgo Medio",Variables!$D$56,IF(BH63="Riesgo Alto",Variables!$E$56,IF(BH63="Riesgo muy Alto",Variables!$E$56))))</f>
        <v xml:space="preserve">• Formaciones en manejo del estrés, inteligencia emocional, manejo de situaciones conflictivas, esparcimiento y tiempo libre
</v>
      </c>
      <c r="BK63" s="73" t="str">
        <f t="shared" si="22"/>
        <v>Riesgo Bajo</v>
      </c>
      <c r="BL63" s="80" t="str">
        <f>IF(BJ63&lt;=30,Variables!$C$59,IF(BJ63&lt;=50,Variables!$D$59,IF(BJ63&lt;=60,Variables!$E$59,IF(BJ63&gt;=100,Variables!E120))))</f>
        <v>• Promoción de la salud mental y prevención del trastorno mental en el  trabajo.
• Fomento de estilos de vida saludables.</v>
      </c>
    </row>
    <row r="64" spans="2:64" s="65" customFormat="1" ht="57" customHeight="1" x14ac:dyDescent="0.25">
      <c r="B64" s="66"/>
      <c r="E64" s="66"/>
      <c r="F64" s="66"/>
      <c r="G64" s="66"/>
      <c r="I64" s="67"/>
      <c r="J64" s="78" t="b">
        <f t="shared" si="26"/>
        <v>0</v>
      </c>
      <c r="K64" s="67"/>
      <c r="L64" s="78" t="b">
        <f t="shared" si="2"/>
        <v>0</v>
      </c>
      <c r="N64" s="73" t="str">
        <f t="shared" si="3"/>
        <v>Sin riesgo</v>
      </c>
      <c r="O64" s="74" t="str">
        <f t="shared" si="23"/>
        <v>Medidas de refuerzo, prevención</v>
      </c>
      <c r="Q64" s="22" t="s">
        <v>25</v>
      </c>
      <c r="R64" s="80" t="str">
        <f t="shared" si="5"/>
        <v>ActIvidades de promoción y prevención,seguimiento examenes periodicos</v>
      </c>
      <c r="S64" s="68" t="e">
        <f t="shared" si="6"/>
        <v>#DIV/0!</v>
      </c>
      <c r="T64" s="83" t="e">
        <f t="shared" si="7"/>
        <v>#DIV/0!</v>
      </c>
      <c r="V64" s="73" t="str">
        <f t="shared" si="8"/>
        <v>Riesgo Bajo</v>
      </c>
      <c r="W64" s="74" t="str">
        <f>IF(V64="Riesgo Bajo",Variables!$C$19,IF('Base de datos'!V64="Riesgo Medio",Variables!$D$19,IF('Base de datos'!V64="Riesgo Alto",Variables!$E$19,IF(V64="Riesgo muy Alto",Variables!$E$19))))</f>
        <v xml:space="preserve">• Refuezo habilidades blandas 
• Seguimiento Lideres
•Refuerzo continuo
</v>
      </c>
      <c r="Y64" s="73" t="str">
        <f t="shared" si="9"/>
        <v>Riesgo Bajo</v>
      </c>
      <c r="Z64" s="80" t="str">
        <f>IF(Y64="Riesgo Bajo",Variables!$C$22,IF(Y64="Riesgo Medio",Variables!$D$22,IF(Y64="Riesgo Alto",Variables!$E$22,IF(Y64="Riesgo muy Alto",Variables!$E$22))))</f>
        <v>• Refuezo interacciones grupales 
• Trabajos colaborativos
• Seguimiento y refuerzo habilidades individuales</v>
      </c>
      <c r="AB64" s="73" t="str">
        <f t="shared" si="10"/>
        <v>Riesgo Bajo</v>
      </c>
      <c r="AC64" s="80" t="str">
        <f>IF(AB64="Riesgo Bajo",Variables!$C$25,IF(AB64="Riesgo Medio",Variables!$D$25,IF(AB64="Riesgo Alto",Variables!$E$25,IF(AB64="Riesgo muy Alto",Variables!$E$25))))</f>
        <v>• Continuar retroalimentación constante
• Grupos focales y participativos
• Incentivos cumplimento de logros</v>
      </c>
      <c r="AE64" s="73" t="str">
        <f t="shared" si="11"/>
        <v>Riesgo Bajo</v>
      </c>
      <c r="AF64" s="80" t="str">
        <f>IF(AE64="Riesgo Bajo",Variables!$C$28,IF(AE64="Riesgo Medio",Variables!$D$28,IF(AE64="Riesgo Alto",Variables!$E$28,IF(AE64="Riesgo muy Alto",Variables!$E$28))))</f>
        <v>• Continuar con induccion al puesto, organizacional y seguimiento</v>
      </c>
      <c r="AH64" s="73" t="str">
        <f t="shared" si="12"/>
        <v>Riesgo Bajo</v>
      </c>
      <c r="AI64" s="80" t="str">
        <f>IF(AH64="Riesgo Bajo",Variables!$C$31,IF(AH64="Riesgo Medio",Variables!$D$31,IF(AH64="Riesgo Alto",Variables!$E$31,IF(AH64="Riesgo muy Alto",Variables!$E$31))))</f>
        <v>• Continuar con elplan de formación y desarrollo
• Reforzar formaciones 
• Seguimiento cronogramas de capacitación</v>
      </c>
      <c r="AK64" s="73" t="str">
        <f t="shared" si="13"/>
        <v>Riesgo Bajo</v>
      </c>
      <c r="AL64" s="80" t="str">
        <f>IF(AK64="Riesgo Bajo",Variables!$C$34,IF(AK64="Riesgo Medio",Variables!$D$34,IF(AK64="Riesgo Alto",Variables!$E$34,IF(AK64="Riesgo muy Alto",Variables!$E$34))))</f>
        <v>• Continuar plan de desarrollo en puesto de trabajo</v>
      </c>
      <c r="AN64" s="73" t="str">
        <f t="shared" si="14"/>
        <v>Riesgo Bajo</v>
      </c>
      <c r="AO64" s="80" t="str">
        <f>IF(AN64="Riesgo Bajo",Variables!$C$37,IF(AN64="Riesgo Medio",Variables!$D$37,IF(AN64="Riesgo Alto",Variables!$E$37,IF(AN64="Riesgo muy Alto",Variables!$E$37))))</f>
        <v xml:space="preserve">• Supervision constante roles y responsabilidades
• Formación en Planeacion estrategica
• Refuerzo en Distribucion eficaz del tiempo </v>
      </c>
      <c r="AQ64" s="73" t="str">
        <f t="shared" si="15"/>
        <v>Riesgo Bajo</v>
      </c>
      <c r="AR64" s="80" t="str">
        <f>IF(AQ64="Riesgo Bajo",Variables!$C$40,IF(AQ64="Riesgo Medio",Variables!$D$40,IF(AQ64="Riesgo Alto",Variables!$E$40,IF(AQ64="Riesgo muy Alto",Variables!$E$40))))</f>
        <v xml:space="preserve">• Continuar acciones de preventivas sobre demandas de trabajo
• Ejecutar cronogramas con tiempos de entrega 
• Programación de horarios de acuerdo a normativiudad
• Seguimiento a horarios adicionales y su compensación
</v>
      </c>
      <c r="AT64" s="73" t="str">
        <f t="shared" si="16"/>
        <v>Riesgo Bajo</v>
      </c>
      <c r="AU64" s="80" t="str">
        <f>IF(AT64="Riesgo Bajo",Variables!$C$43,IF(AT64="Riesgo Medio",Variables!$D$43,IF(AT64="Riesgo Alto",Variables!$E$43,IF(AT64="Riesgo muy Alto",Variables!$E$43))))</f>
        <v xml:space="preserve">• Marcar prioridades en las tareas. 
• Establecer cronograas de entrega
•  Garantizar descansos y pausas activas
</v>
      </c>
      <c r="AV64" s="65" t="e">
        <f t="shared" si="0"/>
        <v>#DIV/0!</v>
      </c>
      <c r="AW64" s="73" t="e">
        <f t="shared" si="17"/>
        <v>#DIV/0!</v>
      </c>
      <c r="AY64" s="73" t="str">
        <f t="shared" si="18"/>
        <v>Riesgo Bajo</v>
      </c>
      <c r="AZ64" s="80" t="str">
        <f>IF(AY64="Riesgo Bajo",Variables!$C$47,IF(AY64="Riesgo Medio",Variables!$D$47,IF(AY64="Riesgo Alto",Variables!$E$47,IF(AY64="Riesgo muy Alto",Variables!$E$47))))</f>
        <v>• Divulgar alianzas estrategicas para  actividades de esparcimiento y recreacion
• Promover espacios de crecimiento personal, academico, espiritual o deportivo de forma periodica</v>
      </c>
      <c r="BB64" s="73" t="str">
        <f t="shared" si="19"/>
        <v>Riesgo Bajo</v>
      </c>
      <c r="BC64" s="80" t="str">
        <f>IF(BB64="Riesgo Bajo",Variables!$C$50,IF(BB64="Riesgo Medio",Variables!$D$50,IF(BB64="Riesgo Alto",Variables!$E$50,IF(BB64="Riesgo muy Alto",Variables!$E$50))))</f>
        <v xml:space="preserve">• Capacitar en manejo de las finanzas personales y familiares.
•  Promover ahorros </v>
      </c>
      <c r="BE64" s="73" t="str">
        <f t="shared" si="20"/>
        <v>Riesgo Bajo</v>
      </c>
      <c r="BF64" s="80" t="str">
        <f>IF(BE64="Riesgo Bajo",Variables!$C$53,IF(BE64="Riesgo Medio",Variables!$D$53,IF(BE64="Riesgo Alto",Variables!$E$53,IF(BE64="Riesgo muy Alto",Variables!$E$53))))</f>
        <v>• Sin amenaza, conservación, remodelaciones de acuerdo a condiciones economicas</v>
      </c>
      <c r="BH64" s="73" t="str">
        <f t="shared" si="21"/>
        <v>Riesgo Bajo</v>
      </c>
      <c r="BI64" s="80" t="str">
        <f>IF(BH64="Riesgo Bajo",Variables!$C$56,IF(BH64="Riesgo Medio",Variables!$D$56,IF(BH64="Riesgo Alto",Variables!$E$56,IF(BH64="Riesgo muy Alto",Variables!$E$56))))</f>
        <v xml:space="preserve">• Formaciones en manejo del estrés, inteligencia emocional, manejo de situaciones conflictivas, esparcimiento y tiempo libre
</v>
      </c>
      <c r="BK64" s="73" t="str">
        <f t="shared" si="22"/>
        <v>Riesgo Bajo</v>
      </c>
      <c r="BL64" s="80" t="str">
        <f>IF(BJ64&lt;=30,Variables!$C$59,IF(BJ64&lt;=50,Variables!$D$59,IF(BJ64&lt;=60,Variables!$E$59,IF(BJ64&gt;=100,Variables!E121))))</f>
        <v>• Promoción de la salud mental y prevención del trastorno mental en el  trabajo.
• Fomento de estilos de vida saludables.</v>
      </c>
    </row>
    <row r="65" spans="2:64" s="65" customFormat="1" ht="57" customHeight="1" x14ac:dyDescent="0.25">
      <c r="B65" s="66"/>
      <c r="E65" s="66"/>
      <c r="F65" s="66"/>
      <c r="G65" s="66"/>
      <c r="I65" s="67"/>
      <c r="J65" s="78" t="b">
        <f t="shared" si="26"/>
        <v>0</v>
      </c>
      <c r="K65" s="67"/>
      <c r="L65" s="78" t="b">
        <f t="shared" si="2"/>
        <v>0</v>
      </c>
      <c r="N65" s="73" t="str">
        <f t="shared" si="3"/>
        <v>Sin riesgo</v>
      </c>
      <c r="O65" s="74" t="str">
        <f t="shared" si="23"/>
        <v>Medidas de refuerzo, prevención</v>
      </c>
      <c r="Q65" s="22" t="s">
        <v>25</v>
      </c>
      <c r="R65" s="80" t="str">
        <f t="shared" si="5"/>
        <v>ActIvidades de promoción y prevención,seguimiento examenes periodicos</v>
      </c>
      <c r="S65" s="68" t="e">
        <f t="shared" si="6"/>
        <v>#DIV/0!</v>
      </c>
      <c r="T65" s="83" t="e">
        <f t="shared" si="7"/>
        <v>#DIV/0!</v>
      </c>
      <c r="V65" s="73" t="str">
        <f t="shared" si="8"/>
        <v>Riesgo Bajo</v>
      </c>
      <c r="W65" s="74" t="str">
        <f>IF(V65="Riesgo Bajo",Variables!$C$19,IF('Base de datos'!V65="Riesgo Medio",Variables!$D$19,IF('Base de datos'!V65="Riesgo Alto",Variables!$E$19,IF(V65="Riesgo muy Alto",Variables!$E$19))))</f>
        <v xml:space="preserve">• Refuezo habilidades blandas 
• Seguimiento Lideres
•Refuerzo continuo
</v>
      </c>
      <c r="Y65" s="73" t="str">
        <f t="shared" si="9"/>
        <v>Riesgo Bajo</v>
      </c>
      <c r="Z65" s="80" t="str">
        <f>IF(Y65="Riesgo Bajo",Variables!$C$22,IF(Y65="Riesgo Medio",Variables!$D$22,IF(Y65="Riesgo Alto",Variables!$E$22,IF(Y65="Riesgo muy Alto",Variables!$E$22))))</f>
        <v>• Refuezo interacciones grupales 
• Trabajos colaborativos
• Seguimiento y refuerzo habilidades individuales</v>
      </c>
      <c r="AB65" s="73" t="str">
        <f t="shared" si="10"/>
        <v>Riesgo Bajo</v>
      </c>
      <c r="AC65" s="80" t="str">
        <f>IF(AB65="Riesgo Bajo",Variables!$C$25,IF(AB65="Riesgo Medio",Variables!$D$25,IF(AB65="Riesgo Alto",Variables!$E$25,IF(AB65="Riesgo muy Alto",Variables!$E$25))))</f>
        <v>• Continuar retroalimentación constante
• Grupos focales y participativos
• Incentivos cumplimento de logros</v>
      </c>
      <c r="AE65" s="73" t="str">
        <f t="shared" si="11"/>
        <v>Riesgo Bajo</v>
      </c>
      <c r="AF65" s="80" t="str">
        <f>IF(AE65="Riesgo Bajo",Variables!$C$28,IF(AE65="Riesgo Medio",Variables!$D$28,IF(AE65="Riesgo Alto",Variables!$E$28,IF(AE65="Riesgo muy Alto",Variables!$E$28))))</f>
        <v>• Continuar con induccion al puesto, organizacional y seguimiento</v>
      </c>
      <c r="AH65" s="73" t="str">
        <f t="shared" si="12"/>
        <v>Riesgo Bajo</v>
      </c>
      <c r="AI65" s="80" t="str">
        <f>IF(AH65="Riesgo Bajo",Variables!$C$31,IF(AH65="Riesgo Medio",Variables!$D$31,IF(AH65="Riesgo Alto",Variables!$E$31,IF(AH65="Riesgo muy Alto",Variables!$E$31))))</f>
        <v>• Continuar con elplan de formación y desarrollo
• Reforzar formaciones 
• Seguimiento cronogramas de capacitación</v>
      </c>
      <c r="AK65" s="73" t="str">
        <f t="shared" si="13"/>
        <v>Riesgo Bajo</v>
      </c>
      <c r="AL65" s="80" t="str">
        <f>IF(AK65="Riesgo Bajo",Variables!$C$34,IF(AK65="Riesgo Medio",Variables!$D$34,IF(AK65="Riesgo Alto",Variables!$E$34,IF(AK65="Riesgo muy Alto",Variables!$E$34))))</f>
        <v>• Continuar plan de desarrollo en puesto de trabajo</v>
      </c>
      <c r="AN65" s="73" t="str">
        <f t="shared" si="14"/>
        <v>Riesgo Bajo</v>
      </c>
      <c r="AO65" s="80" t="str">
        <f>IF(AN65="Riesgo Bajo",Variables!$C$37,IF(AN65="Riesgo Medio",Variables!$D$37,IF(AN65="Riesgo Alto",Variables!$E$37,IF(AN65="Riesgo muy Alto",Variables!$E$37))))</f>
        <v xml:space="preserve">• Supervision constante roles y responsabilidades
• Formación en Planeacion estrategica
• Refuerzo en Distribucion eficaz del tiempo </v>
      </c>
      <c r="AQ65" s="73" t="str">
        <f t="shared" si="15"/>
        <v>Riesgo Bajo</v>
      </c>
      <c r="AR65" s="80" t="str">
        <f>IF(AQ65="Riesgo Bajo",Variables!$C$40,IF(AQ65="Riesgo Medio",Variables!$D$40,IF(AQ65="Riesgo Alto",Variables!$E$40,IF(AQ65="Riesgo muy Alto",Variables!$E$40))))</f>
        <v xml:space="preserve">• Continuar acciones de preventivas sobre demandas de trabajo
• Ejecutar cronogramas con tiempos de entrega 
• Programación de horarios de acuerdo a normativiudad
• Seguimiento a horarios adicionales y su compensación
</v>
      </c>
      <c r="AT65" s="73" t="str">
        <f t="shared" si="16"/>
        <v>Riesgo Bajo</v>
      </c>
      <c r="AU65" s="80" t="str">
        <f>IF(AT65="Riesgo Bajo",Variables!$C$43,IF(AT65="Riesgo Medio",Variables!$D$43,IF(AT65="Riesgo Alto",Variables!$E$43,IF(AT65="Riesgo muy Alto",Variables!$E$43))))</f>
        <v xml:space="preserve">• Marcar prioridades en las tareas. 
• Establecer cronograas de entrega
•  Garantizar descansos y pausas activas
</v>
      </c>
      <c r="AV65" s="65" t="e">
        <f t="shared" si="0"/>
        <v>#DIV/0!</v>
      </c>
      <c r="AW65" s="73" t="e">
        <f t="shared" si="17"/>
        <v>#DIV/0!</v>
      </c>
      <c r="AY65" s="73" t="str">
        <f t="shared" si="18"/>
        <v>Riesgo Bajo</v>
      </c>
      <c r="AZ65" s="80" t="str">
        <f>IF(AY65="Riesgo Bajo",Variables!$C$47,IF(AY65="Riesgo Medio",Variables!$D$47,IF(AY65="Riesgo Alto",Variables!$E$47,IF(AY65="Riesgo muy Alto",Variables!$E$47))))</f>
        <v>• Divulgar alianzas estrategicas para  actividades de esparcimiento y recreacion
• Promover espacios de crecimiento personal, academico, espiritual o deportivo de forma periodica</v>
      </c>
      <c r="BB65" s="73" t="str">
        <f t="shared" si="19"/>
        <v>Riesgo Bajo</v>
      </c>
      <c r="BC65" s="80" t="str">
        <f>IF(BB65="Riesgo Bajo",Variables!$C$50,IF(BB65="Riesgo Medio",Variables!$D$50,IF(BB65="Riesgo Alto",Variables!$E$50,IF(BB65="Riesgo muy Alto",Variables!$E$50))))</f>
        <v xml:space="preserve">• Capacitar en manejo de las finanzas personales y familiares.
•  Promover ahorros </v>
      </c>
      <c r="BE65" s="73" t="str">
        <f t="shared" si="20"/>
        <v>Riesgo Bajo</v>
      </c>
      <c r="BF65" s="80" t="str">
        <f>IF(BE65="Riesgo Bajo",Variables!$C$53,IF(BE65="Riesgo Medio",Variables!$D$53,IF(BE65="Riesgo Alto",Variables!$E$53,IF(BE65="Riesgo muy Alto",Variables!$E$53))))</f>
        <v>• Sin amenaza, conservación, remodelaciones de acuerdo a condiciones economicas</v>
      </c>
      <c r="BH65" s="73" t="str">
        <f t="shared" si="21"/>
        <v>Riesgo Bajo</v>
      </c>
      <c r="BI65" s="80" t="str">
        <f>IF(BH65="Riesgo Bajo",Variables!$C$56,IF(BH65="Riesgo Medio",Variables!$D$56,IF(BH65="Riesgo Alto",Variables!$E$56,IF(BH65="Riesgo muy Alto",Variables!$E$56))))</f>
        <v xml:space="preserve">• Formaciones en manejo del estrés, inteligencia emocional, manejo de situaciones conflictivas, esparcimiento y tiempo libre
</v>
      </c>
      <c r="BK65" s="73" t="str">
        <f t="shared" si="22"/>
        <v>Riesgo Bajo</v>
      </c>
      <c r="BL65" s="80" t="str">
        <f>IF(BJ65&lt;=30,Variables!$C$59,IF(BJ65&lt;=50,Variables!$D$59,IF(BJ65&lt;=60,Variables!$E$59,IF(BJ65&gt;=100,Variables!E122))))</f>
        <v>• Promoción de la salud mental y prevención del trastorno mental en el  trabajo.
• Fomento de estilos de vida saludables.</v>
      </c>
    </row>
    <row r="66" spans="2:64" s="65" customFormat="1" ht="57" customHeight="1" x14ac:dyDescent="0.25">
      <c r="B66" s="66"/>
      <c r="E66" s="66"/>
      <c r="F66" s="66"/>
      <c r="G66" s="66"/>
      <c r="I66" s="67"/>
      <c r="J66" s="78" t="b">
        <f t="shared" si="26"/>
        <v>0</v>
      </c>
      <c r="K66" s="67"/>
      <c r="L66" s="78" t="b">
        <f t="shared" si="2"/>
        <v>0</v>
      </c>
      <c r="N66" s="73" t="str">
        <f t="shared" si="3"/>
        <v>Sin riesgo</v>
      </c>
      <c r="O66" s="74" t="str">
        <f t="shared" si="23"/>
        <v>Medidas de refuerzo, prevención</v>
      </c>
      <c r="Q66" s="22" t="s">
        <v>25</v>
      </c>
      <c r="R66" s="80" t="str">
        <f t="shared" si="5"/>
        <v>ActIvidades de promoción y prevención,seguimiento examenes periodicos</v>
      </c>
      <c r="S66" s="68" t="e">
        <f t="shared" si="6"/>
        <v>#DIV/0!</v>
      </c>
      <c r="T66" s="83" t="e">
        <f t="shared" si="7"/>
        <v>#DIV/0!</v>
      </c>
      <c r="V66" s="73" t="str">
        <f t="shared" si="8"/>
        <v>Riesgo Bajo</v>
      </c>
      <c r="W66" s="74" t="str">
        <f>IF(V66="Riesgo Bajo",Variables!$C$19,IF('Base de datos'!V66="Riesgo Medio",Variables!$D$19,IF('Base de datos'!V66="Riesgo Alto",Variables!$E$19,IF(V66="Riesgo muy Alto",Variables!$E$19))))</f>
        <v xml:space="preserve">• Refuezo habilidades blandas 
• Seguimiento Lideres
•Refuerzo continuo
</v>
      </c>
      <c r="Y66" s="73" t="str">
        <f t="shared" si="9"/>
        <v>Riesgo Bajo</v>
      </c>
      <c r="Z66" s="80" t="str">
        <f>IF(Y66="Riesgo Bajo",Variables!$C$22,IF(Y66="Riesgo Medio",Variables!$D$22,IF(Y66="Riesgo Alto",Variables!$E$22,IF(Y66="Riesgo muy Alto",Variables!$E$22))))</f>
        <v>• Refuezo interacciones grupales 
• Trabajos colaborativos
• Seguimiento y refuerzo habilidades individuales</v>
      </c>
      <c r="AB66" s="73" t="str">
        <f t="shared" si="10"/>
        <v>Riesgo Bajo</v>
      </c>
      <c r="AC66" s="80" t="str">
        <f>IF(AB66="Riesgo Bajo",Variables!$C$25,IF(AB66="Riesgo Medio",Variables!$D$25,IF(AB66="Riesgo Alto",Variables!$E$25,IF(AB66="Riesgo muy Alto",Variables!$E$25))))</f>
        <v>• Continuar retroalimentación constante
• Grupos focales y participativos
• Incentivos cumplimento de logros</v>
      </c>
      <c r="AE66" s="73" t="str">
        <f t="shared" si="11"/>
        <v>Riesgo Bajo</v>
      </c>
      <c r="AF66" s="80" t="str">
        <f>IF(AE66="Riesgo Bajo",Variables!$C$28,IF(AE66="Riesgo Medio",Variables!$D$28,IF(AE66="Riesgo Alto",Variables!$E$28,IF(AE66="Riesgo muy Alto",Variables!$E$28))))</f>
        <v>• Continuar con induccion al puesto, organizacional y seguimiento</v>
      </c>
      <c r="AH66" s="73" t="str">
        <f t="shared" si="12"/>
        <v>Riesgo Bajo</v>
      </c>
      <c r="AI66" s="80" t="str">
        <f>IF(AH66="Riesgo Bajo",Variables!$C$31,IF(AH66="Riesgo Medio",Variables!$D$31,IF(AH66="Riesgo Alto",Variables!$E$31,IF(AH66="Riesgo muy Alto",Variables!$E$31))))</f>
        <v>• Continuar con elplan de formación y desarrollo
• Reforzar formaciones 
• Seguimiento cronogramas de capacitación</v>
      </c>
      <c r="AK66" s="73" t="str">
        <f t="shared" si="13"/>
        <v>Riesgo Bajo</v>
      </c>
      <c r="AL66" s="80" t="str">
        <f>IF(AK66="Riesgo Bajo",Variables!$C$34,IF(AK66="Riesgo Medio",Variables!$D$34,IF(AK66="Riesgo Alto",Variables!$E$34,IF(AK66="Riesgo muy Alto",Variables!$E$34))))</f>
        <v>• Continuar plan de desarrollo en puesto de trabajo</v>
      </c>
      <c r="AN66" s="73" t="str">
        <f t="shared" si="14"/>
        <v>Riesgo Bajo</v>
      </c>
      <c r="AO66" s="80" t="str">
        <f>IF(AN66="Riesgo Bajo",Variables!$C$37,IF(AN66="Riesgo Medio",Variables!$D$37,IF(AN66="Riesgo Alto",Variables!$E$37,IF(AN66="Riesgo muy Alto",Variables!$E$37))))</f>
        <v xml:space="preserve">• Supervision constante roles y responsabilidades
• Formación en Planeacion estrategica
• Refuerzo en Distribucion eficaz del tiempo </v>
      </c>
      <c r="AQ66" s="73" t="str">
        <f t="shared" si="15"/>
        <v>Riesgo Bajo</v>
      </c>
      <c r="AR66" s="80" t="str">
        <f>IF(AQ66="Riesgo Bajo",Variables!$C$40,IF(AQ66="Riesgo Medio",Variables!$D$40,IF(AQ66="Riesgo Alto",Variables!$E$40,IF(AQ66="Riesgo muy Alto",Variables!$E$40))))</f>
        <v xml:space="preserve">• Continuar acciones de preventivas sobre demandas de trabajo
• Ejecutar cronogramas con tiempos de entrega 
• Programación de horarios de acuerdo a normativiudad
• Seguimiento a horarios adicionales y su compensación
</v>
      </c>
      <c r="AT66" s="73" t="str">
        <f t="shared" si="16"/>
        <v>Riesgo Bajo</v>
      </c>
      <c r="AU66" s="80" t="str">
        <f>IF(AT66="Riesgo Bajo",Variables!$C$43,IF(AT66="Riesgo Medio",Variables!$D$43,IF(AT66="Riesgo Alto",Variables!$E$43,IF(AT66="Riesgo muy Alto",Variables!$E$43))))</f>
        <v xml:space="preserve">• Marcar prioridades en las tareas. 
• Establecer cronograas de entrega
•  Garantizar descansos y pausas activas
</v>
      </c>
      <c r="AV66" s="65" t="e">
        <f t="shared" si="0"/>
        <v>#DIV/0!</v>
      </c>
      <c r="AW66" s="73" t="e">
        <f t="shared" si="17"/>
        <v>#DIV/0!</v>
      </c>
      <c r="AY66" s="73" t="str">
        <f t="shared" si="18"/>
        <v>Riesgo Bajo</v>
      </c>
      <c r="AZ66" s="80" t="str">
        <f>IF(AY66="Riesgo Bajo",Variables!$C$47,IF(AY66="Riesgo Medio",Variables!$D$47,IF(AY66="Riesgo Alto",Variables!$E$47,IF(AY66="Riesgo muy Alto",Variables!$E$47))))</f>
        <v>• Divulgar alianzas estrategicas para  actividades de esparcimiento y recreacion
• Promover espacios de crecimiento personal, academico, espiritual o deportivo de forma periodica</v>
      </c>
      <c r="BB66" s="73" t="str">
        <f t="shared" si="19"/>
        <v>Riesgo Bajo</v>
      </c>
      <c r="BC66" s="80" t="str">
        <f>IF(BB66="Riesgo Bajo",Variables!$C$50,IF(BB66="Riesgo Medio",Variables!$D$50,IF(BB66="Riesgo Alto",Variables!$E$50,IF(BB66="Riesgo muy Alto",Variables!$E$50))))</f>
        <v xml:space="preserve">• Capacitar en manejo de las finanzas personales y familiares.
•  Promover ahorros </v>
      </c>
      <c r="BE66" s="73" t="str">
        <f t="shared" si="20"/>
        <v>Riesgo Bajo</v>
      </c>
      <c r="BF66" s="80" t="str">
        <f>IF(BE66="Riesgo Bajo",Variables!$C$53,IF(BE66="Riesgo Medio",Variables!$D$53,IF(BE66="Riesgo Alto",Variables!$E$53,IF(BE66="Riesgo muy Alto",Variables!$E$53))))</f>
        <v>• Sin amenaza, conservación, remodelaciones de acuerdo a condiciones economicas</v>
      </c>
      <c r="BH66" s="73" t="str">
        <f t="shared" si="21"/>
        <v>Riesgo Bajo</v>
      </c>
      <c r="BI66" s="80" t="str">
        <f>IF(BH66="Riesgo Bajo",Variables!$C$56,IF(BH66="Riesgo Medio",Variables!$D$56,IF(BH66="Riesgo Alto",Variables!$E$56,IF(BH66="Riesgo muy Alto",Variables!$E$56))))</f>
        <v xml:space="preserve">• Formaciones en manejo del estrés, inteligencia emocional, manejo de situaciones conflictivas, esparcimiento y tiempo libre
</v>
      </c>
      <c r="BK66" s="73" t="str">
        <f t="shared" si="22"/>
        <v>Riesgo Bajo</v>
      </c>
      <c r="BL66" s="80" t="str">
        <f>IF(BJ66&lt;=30,Variables!$C$59,IF(BJ66&lt;=50,Variables!$D$59,IF(BJ66&lt;=60,Variables!$E$59,IF(BJ66&gt;=100,Variables!E123))))</f>
        <v>• Promoción de la salud mental y prevención del trastorno mental en el  trabajo.
• Fomento de estilos de vida saludables.</v>
      </c>
    </row>
    <row r="67" spans="2:64" s="65" customFormat="1" ht="57" customHeight="1" x14ac:dyDescent="0.25">
      <c r="B67" s="66"/>
      <c r="E67" s="66"/>
      <c r="F67" s="66"/>
      <c r="G67" s="66"/>
      <c r="I67" s="67"/>
      <c r="J67" s="78" t="b">
        <f t="shared" si="26"/>
        <v>0</v>
      </c>
      <c r="K67" s="67"/>
      <c r="L67" s="78" t="b">
        <f t="shared" ref="L67:L129" si="27">IF(K67="NO","Medidas de refuerzo, PyP",IF(K67="SI","Formacion promoción, concientización y compromiso, apoyo Psicologico, seguimiento medico control de EPS"))</f>
        <v>0</v>
      </c>
      <c r="N67" s="73" t="str">
        <f t="shared" ref="N67:N129" si="28">IF(M67&lt;=47,"Sin riesgo",IF(M67&lt;=54,"Riesgo Medio",IF(M67&gt;=55,"Riesgo Alto")))</f>
        <v>Sin riesgo</v>
      </c>
      <c r="O67" s="74" t="str">
        <f t="shared" si="23"/>
        <v>Medidas de refuerzo, prevención</v>
      </c>
      <c r="Q67" s="22" t="s">
        <v>25</v>
      </c>
      <c r="R67" s="80" t="str">
        <f t="shared" ref="R67:R129" si="29">IF(Q67="NO","ActIvidades de promoción y prevención,seguimiento examenes periodicos",IF(Q67="SI","Seguimiento medico control de EPS, vigilancia medicación, forrmaciones autocuidado"))</f>
        <v>ActIvidades de promoción y prevención,seguimiento examenes periodicos</v>
      </c>
      <c r="S67" s="68" t="e">
        <f t="shared" ref="S67:S129" si="30">AVERAGE(U67,X67,AA67,AD67,AG67,AJ67,AM67,AP67,AS67)</f>
        <v>#DIV/0!</v>
      </c>
      <c r="T67" s="83" t="e">
        <f t="shared" ref="T67:T93" si="31">IF(S67&lt;=30,"Riesgo Bajo",IF(S67&lt;=50,"Riesgo medio",IF(S67&lt;=60,"Riesgo Alto",IF(S67&lt;=100,"Riesgo muy Alto"))))</f>
        <v>#DIV/0!</v>
      </c>
      <c r="V67" s="73" t="str">
        <f t="shared" ref="V67:V129" si="32">IF(U67&lt;=30,"Riesgo Bajo",IF(U67&lt;=50,"Riesgo medio",IF(U67&lt;=60,"Riesgo Alto",IF(U67&lt;=100,"Riesgo muy Alto"))))</f>
        <v>Riesgo Bajo</v>
      </c>
      <c r="W67" s="74" t="str">
        <f>IF(V67="Riesgo Bajo",Variables!$C$19,IF('Base de datos'!V67="Riesgo Medio",Variables!$D$19,IF('Base de datos'!V67="Riesgo Alto",Variables!$E$19,IF(V67="Riesgo muy Alto",Variables!$E$19))))</f>
        <v xml:space="preserve">• Refuezo habilidades blandas 
• Seguimiento Lideres
•Refuerzo continuo
</v>
      </c>
      <c r="Y67" s="73" t="str">
        <f t="shared" ref="Y67:Y129" si="33">IF(X67&lt;=30,"Riesgo Bajo",IF(X67&lt;=50,"Riesgo medio",IF(X67&lt;=60,"Riesgo Alto",IF(X67&lt;=100,"Riesgo muy Alto"))))</f>
        <v>Riesgo Bajo</v>
      </c>
      <c r="Z67" s="80" t="str">
        <f>IF(Y67="Riesgo Bajo",Variables!$C$22,IF(Y67="Riesgo Medio",Variables!$D$22,IF(Y67="Riesgo Alto",Variables!$E$22,IF(Y67="Riesgo muy Alto",Variables!$E$22))))</f>
        <v>• Refuezo interacciones grupales 
• Trabajos colaborativos
• Seguimiento y refuerzo habilidades individuales</v>
      </c>
      <c r="AB67" s="73" t="str">
        <f t="shared" ref="AB67:AB129" si="34">IF(AA67&lt;=30,"Riesgo Bajo",IF(AA67&lt;=50,"Riesgo medio",IF(AA67&lt;=60,"Riesgo Alto",IF(AA67&lt;=100,"Riesgo muy Alto"))))</f>
        <v>Riesgo Bajo</v>
      </c>
      <c r="AC67" s="80" t="str">
        <f>IF(AB67="Riesgo Bajo",Variables!$C$25,IF(AB67="Riesgo Medio",Variables!$D$25,IF(AB67="Riesgo Alto",Variables!$E$25,IF(AB67="Riesgo muy Alto",Variables!$E$25))))</f>
        <v>• Continuar retroalimentación constante
• Grupos focales y participativos
• Incentivos cumplimento de logros</v>
      </c>
      <c r="AE67" s="73" t="str">
        <f t="shared" ref="AE67:AE129" si="35">IF(AD67&lt;=30,"Riesgo Bajo",IF(AD67&lt;=50,"Riesgo medio",IF(AD67&lt;=60,"Riesgo Alto",IF(AD67&lt;=100,"Riesgo muy Alto"))))</f>
        <v>Riesgo Bajo</v>
      </c>
      <c r="AF67" s="80" t="str">
        <f>IF(AE67="Riesgo Bajo",Variables!$C$28,IF(AE67="Riesgo Medio",Variables!$D$28,IF(AE67="Riesgo Alto",Variables!$E$28,IF(AE67="Riesgo muy Alto",Variables!$E$28))))</f>
        <v>• Continuar con induccion al puesto, organizacional y seguimiento</v>
      </c>
      <c r="AH67" s="73" t="str">
        <f t="shared" ref="AH67:AH129" si="36">IF(AG67&lt;=30,"Riesgo Bajo",IF(AG67&lt;=50,"Riesgo medio",IF(AG67&lt;=60,"Riesgo Alto",IF(AG67&lt;=100,"Riesgo muy Alto"))))</f>
        <v>Riesgo Bajo</v>
      </c>
      <c r="AI67" s="80" t="str">
        <f>IF(AH67="Riesgo Bajo",Variables!$C$31,IF(AH67="Riesgo Medio",Variables!$D$31,IF(AH67="Riesgo Alto",Variables!$E$31,IF(AH67="Riesgo muy Alto",Variables!$E$31))))</f>
        <v>• Continuar con elplan de formación y desarrollo
• Reforzar formaciones 
• Seguimiento cronogramas de capacitación</v>
      </c>
      <c r="AK67" s="73" t="str">
        <f t="shared" ref="AK67:AK129" si="37">IF(AJ67&lt;=30,"Riesgo Bajo",IF(AJ67&lt;=50,"Riesgo medio",IF(AJ67&lt;=60,"Riesgo Alto",IF(AJ67&lt;=100,"Riesgo muy Alto"))))</f>
        <v>Riesgo Bajo</v>
      </c>
      <c r="AL67" s="80" t="str">
        <f>IF(AK67="Riesgo Bajo",Variables!$C$34,IF(AK67="Riesgo Medio",Variables!$D$34,IF(AK67="Riesgo Alto",Variables!$E$34,IF(AK67="Riesgo muy Alto",Variables!$E$34))))</f>
        <v>• Continuar plan de desarrollo en puesto de trabajo</v>
      </c>
      <c r="AN67" s="73" t="str">
        <f t="shared" ref="AN67:AN129" si="38">IF(AM67&lt;=30,"Riesgo Bajo",IF(AM67&lt;=50,"Riesgo medio",IF(AM67&lt;=60,"Riesgo Alto",IF(AM67&lt;=100,"Riesgo muy Alto"))))</f>
        <v>Riesgo Bajo</v>
      </c>
      <c r="AO67" s="80" t="str">
        <f>IF(AN67="Riesgo Bajo",Variables!$C$37,IF(AN67="Riesgo Medio",Variables!$D$37,IF(AN67="Riesgo Alto",Variables!$E$37,IF(AN67="Riesgo muy Alto",Variables!$E$37))))</f>
        <v xml:space="preserve">• Supervision constante roles y responsabilidades
• Formación en Planeacion estrategica
• Refuerzo en Distribucion eficaz del tiempo </v>
      </c>
      <c r="AQ67" s="73" t="str">
        <f t="shared" ref="AQ67:AQ129" si="39">IF(AP67&lt;=30,"Riesgo Bajo",IF(AP67&lt;=50,"Riesgo medio",IF(AP67&lt;=60,"Riesgo Alto",IF(AP67&lt;=100,"Riesgo muy Alto"))))</f>
        <v>Riesgo Bajo</v>
      </c>
      <c r="AR67" s="80" t="str">
        <f>IF(AQ67="Riesgo Bajo",Variables!$C$40,IF(AQ67="Riesgo Medio",Variables!$D$40,IF(AQ67="Riesgo Alto",Variables!$E$40,IF(AQ67="Riesgo muy Alto",Variables!$E$40))))</f>
        <v xml:space="preserve">• Continuar acciones de preventivas sobre demandas de trabajo
• Ejecutar cronogramas con tiempos de entrega 
• Programación de horarios de acuerdo a normativiudad
• Seguimiento a horarios adicionales y su compensación
</v>
      </c>
      <c r="AT67" s="73" t="str">
        <f t="shared" ref="AT67:AT129" si="40">IF(AS67&lt;=30,"Riesgo Bajo",IF(AS67&lt;=50,"Riesgo medio",IF(AS67&lt;=60,"Riesgo Alto",IF(AS67&lt;=100,"Riesgo muy Alto"))))</f>
        <v>Riesgo Bajo</v>
      </c>
      <c r="AU67" s="80" t="str">
        <f>IF(AT67="Riesgo Bajo",Variables!$C$43,IF(AT67="Riesgo Medio",Variables!$D$43,IF(AT67="Riesgo Alto",Variables!$E$43,IF(AT67="Riesgo muy Alto",Variables!$E$43))))</f>
        <v xml:space="preserve">• Marcar prioridades en las tareas. 
• Establecer cronograas de entrega
•  Garantizar descansos y pausas activas
</v>
      </c>
      <c r="AV67" s="65" t="e">
        <f t="shared" ref="AV67:AV129" si="41">AVERAGE(AX67,BA67,BD67,BG67)</f>
        <v>#DIV/0!</v>
      </c>
      <c r="AW67" s="73" t="e">
        <f t="shared" ref="AW67:AW129" si="42">IF(AV67&lt;=30,"Riesgo Bajo",IF(AV67&lt;=50,"Riesgo medio",IF(AV67&lt;=60,"Riesgo Alto",IF(AV67&lt;=100,"Riesgo muy Alto"))))</f>
        <v>#DIV/0!</v>
      </c>
      <c r="AY67" s="73" t="str">
        <f t="shared" ref="AY67:AY129" si="43">IF(AX67&lt;=30,"Riesgo Bajo",IF(AX67&lt;=50,"Riesgo medio",IF(AX67&lt;=60,"Riesgo Alto",IF(AX67&lt;=100,"Riesgo muy Alto"))))</f>
        <v>Riesgo Bajo</v>
      </c>
      <c r="AZ67" s="80" t="str">
        <f>IF(AY67="Riesgo Bajo",Variables!$C$47,IF(AY67="Riesgo Medio",Variables!$D$47,IF(AY67="Riesgo Alto",Variables!$E$47,IF(AY67="Riesgo muy Alto",Variables!$E$47))))</f>
        <v>• Divulgar alianzas estrategicas para  actividades de esparcimiento y recreacion
• Promover espacios de crecimiento personal, academico, espiritual o deportivo de forma periodica</v>
      </c>
      <c r="BB67" s="73" t="str">
        <f t="shared" ref="BB67:BB129" si="44">IF(BA67&lt;=30,"Riesgo Bajo",IF(BA67&lt;=50,"Riesgo medio",IF(BA67&lt;=60,"Riesgo Alto",IF(BA67&lt;=100,"Riesgo muy Alto"))))</f>
        <v>Riesgo Bajo</v>
      </c>
      <c r="BC67" s="80" t="str">
        <f>IF(BB67="Riesgo Bajo",Variables!$C$50,IF(BB67="Riesgo Medio",Variables!$D$50,IF(BB67="Riesgo Alto",Variables!$E$50,IF(BB67="Riesgo muy Alto",Variables!$E$50))))</f>
        <v xml:space="preserve">• Capacitar en manejo de las finanzas personales y familiares.
•  Promover ahorros </v>
      </c>
      <c r="BE67" s="73" t="str">
        <f t="shared" ref="BE67:BE129" si="45">IF(BD67&lt;=30,"Riesgo Bajo",IF(BD67&lt;=50,"Riesgo medio",IF(BD67&lt;=60,"Riesgo Alto",IF(BD67&lt;=100,"Riesgo muy Alto"))))</f>
        <v>Riesgo Bajo</v>
      </c>
      <c r="BF67" s="80" t="str">
        <f>IF(BE67="Riesgo Bajo",Variables!$C$53,IF(BE67="Riesgo Medio",Variables!$D$53,IF(BE67="Riesgo Alto",Variables!$E$53,IF(BE67="Riesgo muy Alto",Variables!$E$53))))</f>
        <v>• Sin amenaza, conservación, remodelaciones de acuerdo a condiciones economicas</v>
      </c>
      <c r="BH67" s="73" t="str">
        <f t="shared" ref="BH67:BH129" si="46">IF(BG67&lt;=30,"Riesgo Bajo",IF(BG67&lt;=50,"Riesgo medio",IF(BG67&lt;=60,"Riesgo Alto",IF(BG67&lt;=100,"Riesgo muy Alto"))))</f>
        <v>Riesgo Bajo</v>
      </c>
      <c r="BI67" s="80" t="str">
        <f>IF(BH67="Riesgo Bajo",Variables!$C$56,IF(BH67="Riesgo Medio",Variables!$D$56,IF(BH67="Riesgo Alto",Variables!$E$56,IF(BH67="Riesgo muy Alto",Variables!$E$56))))</f>
        <v xml:space="preserve">• Formaciones en manejo del estrés, inteligencia emocional, manejo de situaciones conflictivas, esparcimiento y tiempo libre
</v>
      </c>
      <c r="BK67" s="73" t="str">
        <f t="shared" ref="BK67:BK129" si="47">IF(BJ67&lt;=30,"Riesgo Bajo",IF(BJ67&lt;=50,"Riesgo medio",IF(BJ67&lt;=60,"Riesgo Alto",IF(BJ67&lt;=100,"Riesgo muy Alto"))))</f>
        <v>Riesgo Bajo</v>
      </c>
      <c r="BL67" s="80" t="str">
        <f>IF(BJ67&lt;=30,Variables!$C$59,IF(BJ67&lt;=50,Variables!$D$59,IF(BJ67&lt;=60,Variables!$E$59,IF(BJ67&gt;=100,Variables!E124))))</f>
        <v>• Promoción de la salud mental y prevención del trastorno mental en el  trabajo.
• Fomento de estilos de vida saludables.</v>
      </c>
    </row>
    <row r="68" spans="2:64" s="65" customFormat="1" ht="57" customHeight="1" x14ac:dyDescent="0.25">
      <c r="B68" s="66"/>
      <c r="E68" s="66"/>
      <c r="F68" s="66"/>
      <c r="G68" s="66"/>
      <c r="I68" s="67"/>
      <c r="J68" s="78" t="b">
        <f t="shared" si="26"/>
        <v>0</v>
      </c>
      <c r="K68" s="67"/>
      <c r="L68" s="78" t="b">
        <f t="shared" si="27"/>
        <v>0</v>
      </c>
      <c r="N68" s="73" t="str">
        <f t="shared" si="28"/>
        <v>Sin riesgo</v>
      </c>
      <c r="O68" s="74" t="str">
        <f t="shared" si="23"/>
        <v>Medidas de refuerzo, prevención</v>
      </c>
      <c r="Q68" s="22" t="s">
        <v>25</v>
      </c>
      <c r="R68" s="80" t="str">
        <f t="shared" si="29"/>
        <v>ActIvidades de promoción y prevención,seguimiento examenes periodicos</v>
      </c>
      <c r="S68" s="68" t="e">
        <f t="shared" si="30"/>
        <v>#DIV/0!</v>
      </c>
      <c r="T68" s="83" t="e">
        <f t="shared" si="31"/>
        <v>#DIV/0!</v>
      </c>
      <c r="V68" s="73" t="str">
        <f t="shared" si="32"/>
        <v>Riesgo Bajo</v>
      </c>
      <c r="W68" s="74" t="str">
        <f>IF(V68="Riesgo Bajo",Variables!$C$19,IF('Base de datos'!V68="Riesgo Medio",Variables!$D$19,IF('Base de datos'!V68="Riesgo Alto",Variables!$E$19,IF(V68="Riesgo muy Alto",Variables!$E$19))))</f>
        <v xml:space="preserve">• Refuezo habilidades blandas 
• Seguimiento Lideres
•Refuerzo continuo
</v>
      </c>
      <c r="Y68" s="73" t="str">
        <f t="shared" si="33"/>
        <v>Riesgo Bajo</v>
      </c>
      <c r="Z68" s="80" t="str">
        <f>IF(Y68="Riesgo Bajo",Variables!$C$22,IF(Y68="Riesgo Medio",Variables!$D$22,IF(Y68="Riesgo Alto",Variables!$E$22,IF(Y68="Riesgo muy Alto",Variables!$E$22))))</f>
        <v>• Refuezo interacciones grupales 
• Trabajos colaborativos
• Seguimiento y refuerzo habilidades individuales</v>
      </c>
      <c r="AB68" s="73" t="str">
        <f t="shared" si="34"/>
        <v>Riesgo Bajo</v>
      </c>
      <c r="AC68" s="80" t="str">
        <f>IF(AB68="Riesgo Bajo",Variables!$C$25,IF(AB68="Riesgo Medio",Variables!$D$25,IF(AB68="Riesgo Alto",Variables!$E$25,IF(AB68="Riesgo muy Alto",Variables!$E$25))))</f>
        <v>• Continuar retroalimentación constante
• Grupos focales y participativos
• Incentivos cumplimento de logros</v>
      </c>
      <c r="AE68" s="73" t="str">
        <f t="shared" si="35"/>
        <v>Riesgo Bajo</v>
      </c>
      <c r="AF68" s="80" t="str">
        <f>IF(AE68="Riesgo Bajo",Variables!$C$28,IF(AE68="Riesgo Medio",Variables!$D$28,IF(AE68="Riesgo Alto",Variables!$E$28,IF(AE68="Riesgo muy Alto",Variables!$E$28))))</f>
        <v>• Continuar con induccion al puesto, organizacional y seguimiento</v>
      </c>
      <c r="AH68" s="73" t="str">
        <f t="shared" si="36"/>
        <v>Riesgo Bajo</v>
      </c>
      <c r="AI68" s="80" t="str">
        <f>IF(AH68="Riesgo Bajo",Variables!$C$31,IF(AH68="Riesgo Medio",Variables!$D$31,IF(AH68="Riesgo Alto",Variables!$E$31,IF(AH68="Riesgo muy Alto",Variables!$E$31))))</f>
        <v>• Continuar con elplan de formación y desarrollo
• Reforzar formaciones 
• Seguimiento cronogramas de capacitación</v>
      </c>
      <c r="AK68" s="73" t="str">
        <f t="shared" si="37"/>
        <v>Riesgo Bajo</v>
      </c>
      <c r="AL68" s="80" t="str">
        <f>IF(AK68="Riesgo Bajo",Variables!$C$34,IF(AK68="Riesgo Medio",Variables!$D$34,IF(AK68="Riesgo Alto",Variables!$E$34,IF(AK68="Riesgo muy Alto",Variables!$E$34))))</f>
        <v>• Continuar plan de desarrollo en puesto de trabajo</v>
      </c>
      <c r="AN68" s="73" t="str">
        <f t="shared" si="38"/>
        <v>Riesgo Bajo</v>
      </c>
      <c r="AO68" s="80" t="str">
        <f>IF(AN68="Riesgo Bajo",Variables!$C$37,IF(AN68="Riesgo Medio",Variables!$D$37,IF(AN68="Riesgo Alto",Variables!$E$37,IF(AN68="Riesgo muy Alto",Variables!$E$37))))</f>
        <v xml:space="preserve">• Supervision constante roles y responsabilidades
• Formación en Planeacion estrategica
• Refuerzo en Distribucion eficaz del tiempo </v>
      </c>
      <c r="AQ68" s="73" t="str">
        <f t="shared" si="39"/>
        <v>Riesgo Bajo</v>
      </c>
      <c r="AR68" s="80" t="str">
        <f>IF(AQ68="Riesgo Bajo",Variables!$C$40,IF(AQ68="Riesgo Medio",Variables!$D$40,IF(AQ68="Riesgo Alto",Variables!$E$40,IF(AQ68="Riesgo muy Alto",Variables!$E$40))))</f>
        <v xml:space="preserve">• Continuar acciones de preventivas sobre demandas de trabajo
• Ejecutar cronogramas con tiempos de entrega 
• Programación de horarios de acuerdo a normativiudad
• Seguimiento a horarios adicionales y su compensación
</v>
      </c>
      <c r="AT68" s="73" t="str">
        <f t="shared" si="40"/>
        <v>Riesgo Bajo</v>
      </c>
      <c r="AU68" s="80" t="str">
        <f>IF(AT68="Riesgo Bajo",Variables!$C$43,IF(AT68="Riesgo Medio",Variables!$D$43,IF(AT68="Riesgo Alto",Variables!$E$43,IF(AT68="Riesgo muy Alto",Variables!$E$43))))</f>
        <v xml:space="preserve">• Marcar prioridades en las tareas. 
• Establecer cronograas de entrega
•  Garantizar descansos y pausas activas
</v>
      </c>
      <c r="AV68" s="65" t="e">
        <f t="shared" si="41"/>
        <v>#DIV/0!</v>
      </c>
      <c r="AW68" s="73" t="e">
        <f t="shared" si="42"/>
        <v>#DIV/0!</v>
      </c>
      <c r="AY68" s="73" t="str">
        <f t="shared" si="43"/>
        <v>Riesgo Bajo</v>
      </c>
      <c r="AZ68" s="80" t="str">
        <f>IF(AY68="Riesgo Bajo",Variables!$C$47,IF(AY68="Riesgo Medio",Variables!$D$47,IF(AY68="Riesgo Alto",Variables!$E$47,IF(AY68="Riesgo muy Alto",Variables!$E$47))))</f>
        <v>• Divulgar alianzas estrategicas para  actividades de esparcimiento y recreacion
• Promover espacios de crecimiento personal, academico, espiritual o deportivo de forma periodica</v>
      </c>
      <c r="BB68" s="73" t="str">
        <f t="shared" si="44"/>
        <v>Riesgo Bajo</v>
      </c>
      <c r="BC68" s="80" t="str">
        <f>IF(BB68="Riesgo Bajo",Variables!$C$50,IF(BB68="Riesgo Medio",Variables!$D$50,IF(BB68="Riesgo Alto",Variables!$E$50,IF(BB68="Riesgo muy Alto",Variables!$E$50))))</f>
        <v xml:space="preserve">• Capacitar en manejo de las finanzas personales y familiares.
•  Promover ahorros </v>
      </c>
      <c r="BE68" s="73" t="str">
        <f t="shared" si="45"/>
        <v>Riesgo Bajo</v>
      </c>
      <c r="BF68" s="80" t="str">
        <f>IF(BE68="Riesgo Bajo",Variables!$C$53,IF(BE68="Riesgo Medio",Variables!$D$53,IF(BE68="Riesgo Alto",Variables!$E$53,IF(BE68="Riesgo muy Alto",Variables!$E$53))))</f>
        <v>• Sin amenaza, conservación, remodelaciones de acuerdo a condiciones economicas</v>
      </c>
      <c r="BH68" s="73" t="str">
        <f t="shared" si="46"/>
        <v>Riesgo Bajo</v>
      </c>
      <c r="BI68" s="80" t="str">
        <f>IF(BH68="Riesgo Bajo",Variables!$C$56,IF(BH68="Riesgo Medio",Variables!$D$56,IF(BH68="Riesgo Alto",Variables!$E$56,IF(BH68="Riesgo muy Alto",Variables!$E$56))))</f>
        <v xml:space="preserve">• Formaciones en manejo del estrés, inteligencia emocional, manejo de situaciones conflictivas, esparcimiento y tiempo libre
</v>
      </c>
      <c r="BK68" s="73" t="str">
        <f t="shared" si="47"/>
        <v>Riesgo Bajo</v>
      </c>
      <c r="BL68" s="80" t="str">
        <f>IF(BJ68&lt;=30,Variables!$C$59,IF(BJ68&lt;=50,Variables!$D$59,IF(BJ68&lt;=60,Variables!$E$59,IF(BJ68&gt;=100,Variables!E125))))</f>
        <v>• Promoción de la salud mental y prevención del trastorno mental en el  trabajo.
• Fomento de estilos de vida saludables.</v>
      </c>
    </row>
    <row r="69" spans="2:64" s="65" customFormat="1" ht="57" customHeight="1" x14ac:dyDescent="0.25">
      <c r="B69" s="66"/>
      <c r="E69" s="66"/>
      <c r="F69" s="66"/>
      <c r="G69" s="66"/>
      <c r="I69" s="67"/>
      <c r="J69" s="78" t="b">
        <f t="shared" si="26"/>
        <v>0</v>
      </c>
      <c r="K69" s="67"/>
      <c r="L69" s="78" t="b">
        <f t="shared" si="27"/>
        <v>0</v>
      </c>
      <c r="N69" s="73" t="str">
        <f t="shared" si="28"/>
        <v>Sin riesgo</v>
      </c>
      <c r="O69" s="74" t="str">
        <f t="shared" ref="O69:O131" si="48">IF(N69="Sin riesgo","Medidas de refuerzo, prevención",IF(N69="Riesgo Medio","Revisión Pausas activas, actividades esparcimiento, recreacion y deporte",IF(N69="Riesgo Alto","Revisión ajuste horario, cumplimiento normatividad")))</f>
        <v>Medidas de refuerzo, prevención</v>
      </c>
      <c r="Q69" s="22" t="s">
        <v>25</v>
      </c>
      <c r="R69" s="80" t="str">
        <f t="shared" si="29"/>
        <v>ActIvidades de promoción y prevención,seguimiento examenes periodicos</v>
      </c>
      <c r="S69" s="68" t="e">
        <f t="shared" si="30"/>
        <v>#DIV/0!</v>
      </c>
      <c r="T69" s="83" t="e">
        <f t="shared" si="31"/>
        <v>#DIV/0!</v>
      </c>
      <c r="V69" s="73" t="str">
        <f t="shared" si="32"/>
        <v>Riesgo Bajo</v>
      </c>
      <c r="W69" s="74" t="str">
        <f>IF(V69="Riesgo Bajo",Variables!$C$19,IF('Base de datos'!V69="Riesgo Medio",Variables!$D$19,IF('Base de datos'!V69="Riesgo Alto",Variables!$E$19,IF(V69="Riesgo muy Alto",Variables!$E$19))))</f>
        <v xml:space="preserve">• Refuezo habilidades blandas 
• Seguimiento Lideres
•Refuerzo continuo
</v>
      </c>
      <c r="Y69" s="73" t="str">
        <f t="shared" si="33"/>
        <v>Riesgo Bajo</v>
      </c>
      <c r="Z69" s="80" t="str">
        <f>IF(Y69="Riesgo Bajo",Variables!$C$22,IF(Y69="Riesgo Medio",Variables!$D$22,IF(Y69="Riesgo Alto",Variables!$E$22,IF(Y69="Riesgo muy Alto",Variables!$E$22))))</f>
        <v>• Refuezo interacciones grupales 
• Trabajos colaborativos
• Seguimiento y refuerzo habilidades individuales</v>
      </c>
      <c r="AB69" s="73" t="str">
        <f t="shared" si="34"/>
        <v>Riesgo Bajo</v>
      </c>
      <c r="AC69" s="80" t="str">
        <f>IF(AB69="Riesgo Bajo",Variables!$C$25,IF(AB69="Riesgo Medio",Variables!$D$25,IF(AB69="Riesgo Alto",Variables!$E$25,IF(AB69="Riesgo muy Alto",Variables!$E$25))))</f>
        <v>• Continuar retroalimentación constante
• Grupos focales y participativos
• Incentivos cumplimento de logros</v>
      </c>
      <c r="AE69" s="73" t="str">
        <f t="shared" si="35"/>
        <v>Riesgo Bajo</v>
      </c>
      <c r="AF69" s="80" t="str">
        <f>IF(AE69="Riesgo Bajo",Variables!$C$28,IF(AE69="Riesgo Medio",Variables!$D$28,IF(AE69="Riesgo Alto",Variables!$E$28,IF(AE69="Riesgo muy Alto",Variables!$E$28))))</f>
        <v>• Continuar con induccion al puesto, organizacional y seguimiento</v>
      </c>
      <c r="AH69" s="73" t="str">
        <f t="shared" si="36"/>
        <v>Riesgo Bajo</v>
      </c>
      <c r="AI69" s="80" t="str">
        <f>IF(AH69="Riesgo Bajo",Variables!$C$31,IF(AH69="Riesgo Medio",Variables!$D$31,IF(AH69="Riesgo Alto",Variables!$E$31,IF(AH69="Riesgo muy Alto",Variables!$E$31))))</f>
        <v>• Continuar con elplan de formación y desarrollo
• Reforzar formaciones 
• Seguimiento cronogramas de capacitación</v>
      </c>
      <c r="AK69" s="73" t="str">
        <f t="shared" si="37"/>
        <v>Riesgo Bajo</v>
      </c>
      <c r="AL69" s="80" t="str">
        <f>IF(AK69="Riesgo Bajo",Variables!$C$34,IF(AK69="Riesgo Medio",Variables!$D$34,IF(AK69="Riesgo Alto",Variables!$E$34,IF(AK69="Riesgo muy Alto",Variables!$E$34))))</f>
        <v>• Continuar plan de desarrollo en puesto de trabajo</v>
      </c>
      <c r="AN69" s="73" t="str">
        <f t="shared" si="38"/>
        <v>Riesgo Bajo</v>
      </c>
      <c r="AO69" s="80" t="str">
        <f>IF(AN69="Riesgo Bajo",Variables!$C$37,IF(AN69="Riesgo Medio",Variables!$D$37,IF(AN69="Riesgo Alto",Variables!$E$37,IF(AN69="Riesgo muy Alto",Variables!$E$37))))</f>
        <v xml:space="preserve">• Supervision constante roles y responsabilidades
• Formación en Planeacion estrategica
• Refuerzo en Distribucion eficaz del tiempo </v>
      </c>
      <c r="AQ69" s="73" t="str">
        <f t="shared" si="39"/>
        <v>Riesgo Bajo</v>
      </c>
      <c r="AR69" s="80" t="str">
        <f>IF(AQ69="Riesgo Bajo",Variables!$C$40,IF(AQ69="Riesgo Medio",Variables!$D$40,IF(AQ69="Riesgo Alto",Variables!$E$40,IF(AQ69="Riesgo muy Alto",Variables!$E$40))))</f>
        <v xml:space="preserve">• Continuar acciones de preventivas sobre demandas de trabajo
• Ejecutar cronogramas con tiempos de entrega 
• Programación de horarios de acuerdo a normativiudad
• Seguimiento a horarios adicionales y su compensación
</v>
      </c>
      <c r="AT69" s="73" t="str">
        <f t="shared" si="40"/>
        <v>Riesgo Bajo</v>
      </c>
      <c r="AU69" s="80" t="str">
        <f>IF(AT69="Riesgo Bajo",Variables!$C$43,IF(AT69="Riesgo Medio",Variables!$D$43,IF(AT69="Riesgo Alto",Variables!$E$43,IF(AT69="Riesgo muy Alto",Variables!$E$43))))</f>
        <v xml:space="preserve">• Marcar prioridades en las tareas. 
• Establecer cronograas de entrega
•  Garantizar descansos y pausas activas
</v>
      </c>
      <c r="AV69" s="65" t="e">
        <f t="shared" si="41"/>
        <v>#DIV/0!</v>
      </c>
      <c r="AW69" s="73" t="e">
        <f t="shared" si="42"/>
        <v>#DIV/0!</v>
      </c>
      <c r="AY69" s="73" t="str">
        <f t="shared" si="43"/>
        <v>Riesgo Bajo</v>
      </c>
      <c r="AZ69" s="80" t="str">
        <f>IF(AY69="Riesgo Bajo",Variables!$C$47,IF(AY69="Riesgo Medio",Variables!$D$47,IF(AY69="Riesgo Alto",Variables!$E$47,IF(AY69="Riesgo muy Alto",Variables!$E$47))))</f>
        <v>• Divulgar alianzas estrategicas para  actividades de esparcimiento y recreacion
• Promover espacios de crecimiento personal, academico, espiritual o deportivo de forma periodica</v>
      </c>
      <c r="BB69" s="73" t="str">
        <f t="shared" si="44"/>
        <v>Riesgo Bajo</v>
      </c>
      <c r="BC69" s="80" t="str">
        <f>IF(BB69="Riesgo Bajo",Variables!$C$50,IF(BB69="Riesgo Medio",Variables!$D$50,IF(BB69="Riesgo Alto",Variables!$E$50,IF(BB69="Riesgo muy Alto",Variables!$E$50))))</f>
        <v xml:space="preserve">• Capacitar en manejo de las finanzas personales y familiares.
•  Promover ahorros </v>
      </c>
      <c r="BE69" s="73" t="str">
        <f t="shared" si="45"/>
        <v>Riesgo Bajo</v>
      </c>
      <c r="BF69" s="80" t="str">
        <f>IF(BE69="Riesgo Bajo",Variables!$C$53,IF(BE69="Riesgo Medio",Variables!$D$53,IF(BE69="Riesgo Alto",Variables!$E$53,IF(BE69="Riesgo muy Alto",Variables!$E$53))))</f>
        <v>• Sin amenaza, conservación, remodelaciones de acuerdo a condiciones economicas</v>
      </c>
      <c r="BH69" s="73" t="str">
        <f t="shared" si="46"/>
        <v>Riesgo Bajo</v>
      </c>
      <c r="BI69" s="80" t="str">
        <f>IF(BH69="Riesgo Bajo",Variables!$C$56,IF(BH69="Riesgo Medio",Variables!$D$56,IF(BH69="Riesgo Alto",Variables!$E$56,IF(BH69="Riesgo muy Alto",Variables!$E$56))))</f>
        <v xml:space="preserve">• Formaciones en manejo del estrés, inteligencia emocional, manejo de situaciones conflictivas, esparcimiento y tiempo libre
</v>
      </c>
      <c r="BK69" s="73" t="str">
        <f t="shared" si="47"/>
        <v>Riesgo Bajo</v>
      </c>
      <c r="BL69" s="80" t="str">
        <f>IF(BJ69&lt;=30,Variables!$C$59,IF(BJ69&lt;=50,Variables!$D$59,IF(BJ69&lt;=60,Variables!$E$59,IF(BJ69&gt;=100,Variables!E126))))</f>
        <v>• Promoción de la salud mental y prevención del trastorno mental en el  trabajo.
• Fomento de estilos de vida saludables.</v>
      </c>
    </row>
    <row r="70" spans="2:64" s="65" customFormat="1" ht="57" customHeight="1" x14ac:dyDescent="0.25">
      <c r="B70" s="66"/>
      <c r="E70" s="66"/>
      <c r="F70" s="66"/>
      <c r="G70" s="66"/>
      <c r="I70" s="67"/>
      <c r="J70" s="78" t="b">
        <f t="shared" si="26"/>
        <v>0</v>
      </c>
      <c r="K70" s="67"/>
      <c r="L70" s="78" t="b">
        <f t="shared" si="27"/>
        <v>0</v>
      </c>
      <c r="N70" s="73" t="str">
        <f t="shared" si="28"/>
        <v>Sin riesgo</v>
      </c>
      <c r="O70" s="74" t="str">
        <f t="shared" si="48"/>
        <v>Medidas de refuerzo, prevención</v>
      </c>
      <c r="Q70" s="22" t="s">
        <v>25</v>
      </c>
      <c r="R70" s="80" t="str">
        <f t="shared" si="29"/>
        <v>ActIvidades de promoción y prevención,seguimiento examenes periodicos</v>
      </c>
      <c r="S70" s="68" t="e">
        <f t="shared" si="30"/>
        <v>#DIV/0!</v>
      </c>
      <c r="T70" s="83" t="e">
        <f t="shared" si="31"/>
        <v>#DIV/0!</v>
      </c>
      <c r="V70" s="73" t="str">
        <f t="shared" si="32"/>
        <v>Riesgo Bajo</v>
      </c>
      <c r="W70" s="74" t="str">
        <f>IF(V70="Riesgo Bajo",Variables!$C$19,IF('Base de datos'!V70="Riesgo Medio",Variables!$D$19,IF('Base de datos'!V70="Riesgo Alto",Variables!$E$19,IF(V70="Riesgo muy Alto",Variables!$E$19))))</f>
        <v xml:space="preserve">• Refuezo habilidades blandas 
• Seguimiento Lideres
•Refuerzo continuo
</v>
      </c>
      <c r="Y70" s="73" t="str">
        <f t="shared" si="33"/>
        <v>Riesgo Bajo</v>
      </c>
      <c r="Z70" s="80" t="str">
        <f>IF(Y70="Riesgo Bajo",Variables!$C$22,IF(Y70="Riesgo Medio",Variables!$D$22,IF(Y70="Riesgo Alto",Variables!$E$22,IF(Y70="Riesgo muy Alto",Variables!$E$22))))</f>
        <v>• Refuezo interacciones grupales 
• Trabajos colaborativos
• Seguimiento y refuerzo habilidades individuales</v>
      </c>
      <c r="AB70" s="73" t="str">
        <f t="shared" si="34"/>
        <v>Riesgo Bajo</v>
      </c>
      <c r="AC70" s="80" t="str">
        <f>IF(AB70="Riesgo Bajo",Variables!$C$25,IF(AB70="Riesgo Medio",Variables!$D$25,IF(AB70="Riesgo Alto",Variables!$E$25,IF(AB70="Riesgo muy Alto",Variables!$E$25))))</f>
        <v>• Continuar retroalimentación constante
• Grupos focales y participativos
• Incentivos cumplimento de logros</v>
      </c>
      <c r="AE70" s="73" t="str">
        <f t="shared" si="35"/>
        <v>Riesgo Bajo</v>
      </c>
      <c r="AF70" s="80" t="str">
        <f>IF(AE70="Riesgo Bajo",Variables!$C$28,IF(AE70="Riesgo Medio",Variables!$D$28,IF(AE70="Riesgo Alto",Variables!$E$28,IF(AE70="Riesgo muy Alto",Variables!$E$28))))</f>
        <v>• Continuar con induccion al puesto, organizacional y seguimiento</v>
      </c>
      <c r="AH70" s="73" t="str">
        <f t="shared" si="36"/>
        <v>Riesgo Bajo</v>
      </c>
      <c r="AI70" s="80" t="str">
        <f>IF(AH70="Riesgo Bajo",Variables!$C$31,IF(AH70="Riesgo Medio",Variables!$D$31,IF(AH70="Riesgo Alto",Variables!$E$31,IF(AH70="Riesgo muy Alto",Variables!$E$31))))</f>
        <v>• Continuar con elplan de formación y desarrollo
• Reforzar formaciones 
• Seguimiento cronogramas de capacitación</v>
      </c>
      <c r="AK70" s="73" t="str">
        <f t="shared" si="37"/>
        <v>Riesgo Bajo</v>
      </c>
      <c r="AL70" s="80" t="str">
        <f>IF(AK70="Riesgo Bajo",Variables!$C$34,IF(AK70="Riesgo Medio",Variables!$D$34,IF(AK70="Riesgo Alto",Variables!$E$34,IF(AK70="Riesgo muy Alto",Variables!$E$34))))</f>
        <v>• Continuar plan de desarrollo en puesto de trabajo</v>
      </c>
      <c r="AN70" s="73" t="str">
        <f t="shared" si="38"/>
        <v>Riesgo Bajo</v>
      </c>
      <c r="AO70" s="80" t="str">
        <f>IF(AN70="Riesgo Bajo",Variables!$C$37,IF(AN70="Riesgo Medio",Variables!$D$37,IF(AN70="Riesgo Alto",Variables!$E$37,IF(AN70="Riesgo muy Alto",Variables!$E$37))))</f>
        <v xml:space="preserve">• Supervision constante roles y responsabilidades
• Formación en Planeacion estrategica
• Refuerzo en Distribucion eficaz del tiempo </v>
      </c>
      <c r="AQ70" s="73" t="str">
        <f t="shared" si="39"/>
        <v>Riesgo Bajo</v>
      </c>
      <c r="AR70" s="80" t="str">
        <f>IF(AQ70="Riesgo Bajo",Variables!$C$40,IF(AQ70="Riesgo Medio",Variables!$D$40,IF(AQ70="Riesgo Alto",Variables!$E$40,IF(AQ70="Riesgo muy Alto",Variables!$E$40))))</f>
        <v xml:space="preserve">• Continuar acciones de preventivas sobre demandas de trabajo
• Ejecutar cronogramas con tiempos de entrega 
• Programación de horarios de acuerdo a normativiudad
• Seguimiento a horarios adicionales y su compensación
</v>
      </c>
      <c r="AT70" s="73" t="str">
        <f t="shared" si="40"/>
        <v>Riesgo Bajo</v>
      </c>
      <c r="AU70" s="80" t="str">
        <f>IF(AT70="Riesgo Bajo",Variables!$C$43,IF(AT70="Riesgo Medio",Variables!$D$43,IF(AT70="Riesgo Alto",Variables!$E$43,IF(AT70="Riesgo muy Alto",Variables!$E$43))))</f>
        <v xml:space="preserve">• Marcar prioridades en las tareas. 
• Establecer cronograas de entrega
•  Garantizar descansos y pausas activas
</v>
      </c>
      <c r="AV70" s="65" t="e">
        <f t="shared" si="41"/>
        <v>#DIV/0!</v>
      </c>
      <c r="AW70" s="73" t="e">
        <f t="shared" si="42"/>
        <v>#DIV/0!</v>
      </c>
      <c r="AY70" s="73" t="str">
        <f t="shared" si="43"/>
        <v>Riesgo Bajo</v>
      </c>
      <c r="AZ70" s="80" t="str">
        <f>IF(AY70="Riesgo Bajo",Variables!$C$47,IF(AY70="Riesgo Medio",Variables!$D$47,IF(AY70="Riesgo Alto",Variables!$E$47,IF(AY70="Riesgo muy Alto",Variables!$E$47))))</f>
        <v>• Divulgar alianzas estrategicas para  actividades de esparcimiento y recreacion
• Promover espacios de crecimiento personal, academico, espiritual o deportivo de forma periodica</v>
      </c>
      <c r="BB70" s="73" t="str">
        <f t="shared" si="44"/>
        <v>Riesgo Bajo</v>
      </c>
      <c r="BC70" s="80" t="str">
        <f>IF(BB70="Riesgo Bajo",Variables!$C$50,IF(BB70="Riesgo Medio",Variables!$D$50,IF(BB70="Riesgo Alto",Variables!$E$50,IF(BB70="Riesgo muy Alto",Variables!$E$50))))</f>
        <v xml:space="preserve">• Capacitar en manejo de las finanzas personales y familiares.
•  Promover ahorros </v>
      </c>
      <c r="BE70" s="73" t="str">
        <f t="shared" si="45"/>
        <v>Riesgo Bajo</v>
      </c>
      <c r="BF70" s="80" t="str">
        <f>IF(BE70="Riesgo Bajo",Variables!$C$53,IF(BE70="Riesgo Medio",Variables!$D$53,IF(BE70="Riesgo Alto",Variables!$E$53,IF(BE70="Riesgo muy Alto",Variables!$E$53))))</f>
        <v>• Sin amenaza, conservación, remodelaciones de acuerdo a condiciones economicas</v>
      </c>
      <c r="BH70" s="73" t="str">
        <f t="shared" si="46"/>
        <v>Riesgo Bajo</v>
      </c>
      <c r="BI70" s="80" t="str">
        <f>IF(BH70="Riesgo Bajo",Variables!$C$56,IF(BH70="Riesgo Medio",Variables!$D$56,IF(BH70="Riesgo Alto",Variables!$E$56,IF(BH70="Riesgo muy Alto",Variables!$E$56))))</f>
        <v xml:space="preserve">• Formaciones en manejo del estrés, inteligencia emocional, manejo de situaciones conflictivas, esparcimiento y tiempo libre
</v>
      </c>
      <c r="BK70" s="73" t="str">
        <f t="shared" si="47"/>
        <v>Riesgo Bajo</v>
      </c>
      <c r="BL70" s="80" t="str">
        <f>IF(BJ70&lt;=30,Variables!$C$59,IF(BJ70&lt;=50,Variables!$D$59,IF(BJ70&lt;=60,Variables!$E$59,IF(BJ70&gt;=100,Variables!E127))))</f>
        <v>• Promoción de la salud mental y prevención del trastorno mental en el  trabajo.
• Fomento de estilos de vida saludables.</v>
      </c>
    </row>
    <row r="71" spans="2:64" s="65" customFormat="1" ht="57" customHeight="1" x14ac:dyDescent="0.25">
      <c r="B71" s="66"/>
      <c r="E71" s="66"/>
      <c r="F71" s="66"/>
      <c r="G71" s="66"/>
      <c r="I71" s="67"/>
      <c r="J71" s="78" t="b">
        <f t="shared" si="26"/>
        <v>0</v>
      </c>
      <c r="K71" s="67"/>
      <c r="L71" s="78" t="b">
        <f t="shared" si="27"/>
        <v>0</v>
      </c>
      <c r="N71" s="73" t="str">
        <f t="shared" si="28"/>
        <v>Sin riesgo</v>
      </c>
      <c r="O71" s="74" t="str">
        <f t="shared" si="48"/>
        <v>Medidas de refuerzo, prevención</v>
      </c>
      <c r="Q71" s="22" t="s">
        <v>25</v>
      </c>
      <c r="R71" s="80" t="str">
        <f t="shared" si="29"/>
        <v>ActIvidades de promoción y prevención,seguimiento examenes periodicos</v>
      </c>
      <c r="S71" s="68" t="e">
        <f t="shared" si="30"/>
        <v>#DIV/0!</v>
      </c>
      <c r="T71" s="83" t="e">
        <f t="shared" si="31"/>
        <v>#DIV/0!</v>
      </c>
      <c r="V71" s="73" t="str">
        <f t="shared" si="32"/>
        <v>Riesgo Bajo</v>
      </c>
      <c r="W71" s="74" t="str">
        <f>IF(V71="Riesgo Bajo",Variables!$C$19,IF('Base de datos'!V71="Riesgo Medio",Variables!$D$19,IF('Base de datos'!V71="Riesgo Alto",Variables!$E$19,IF(V71="Riesgo muy Alto",Variables!$E$19))))</f>
        <v xml:space="preserve">• Refuezo habilidades blandas 
• Seguimiento Lideres
•Refuerzo continuo
</v>
      </c>
      <c r="Y71" s="73" t="str">
        <f t="shared" si="33"/>
        <v>Riesgo Bajo</v>
      </c>
      <c r="Z71" s="80" t="str">
        <f>IF(Y71="Riesgo Bajo",Variables!$C$22,IF(Y71="Riesgo Medio",Variables!$D$22,IF(Y71="Riesgo Alto",Variables!$E$22,IF(Y71="Riesgo muy Alto",Variables!$E$22))))</f>
        <v>• Refuezo interacciones grupales 
• Trabajos colaborativos
• Seguimiento y refuerzo habilidades individuales</v>
      </c>
      <c r="AB71" s="73" t="str">
        <f t="shared" si="34"/>
        <v>Riesgo Bajo</v>
      </c>
      <c r="AC71" s="80" t="str">
        <f>IF(AB71="Riesgo Bajo",Variables!$C$25,IF(AB71="Riesgo Medio",Variables!$D$25,IF(AB71="Riesgo Alto",Variables!$E$25,IF(AB71="Riesgo muy Alto",Variables!$E$25))))</f>
        <v>• Continuar retroalimentación constante
• Grupos focales y participativos
• Incentivos cumplimento de logros</v>
      </c>
      <c r="AE71" s="73" t="str">
        <f t="shared" si="35"/>
        <v>Riesgo Bajo</v>
      </c>
      <c r="AF71" s="80" t="str">
        <f>IF(AE71="Riesgo Bajo",Variables!$C$28,IF(AE71="Riesgo Medio",Variables!$D$28,IF(AE71="Riesgo Alto",Variables!$E$28,IF(AE71="Riesgo muy Alto",Variables!$E$28))))</f>
        <v>• Continuar con induccion al puesto, organizacional y seguimiento</v>
      </c>
      <c r="AH71" s="73" t="str">
        <f t="shared" si="36"/>
        <v>Riesgo Bajo</v>
      </c>
      <c r="AI71" s="80" t="str">
        <f>IF(AH71="Riesgo Bajo",Variables!$C$31,IF(AH71="Riesgo Medio",Variables!$D$31,IF(AH71="Riesgo Alto",Variables!$E$31,IF(AH71="Riesgo muy Alto",Variables!$E$31))))</f>
        <v>• Continuar con elplan de formación y desarrollo
• Reforzar formaciones 
• Seguimiento cronogramas de capacitación</v>
      </c>
      <c r="AK71" s="73" t="str">
        <f t="shared" si="37"/>
        <v>Riesgo Bajo</v>
      </c>
      <c r="AL71" s="80" t="str">
        <f>IF(AK71="Riesgo Bajo",Variables!$C$34,IF(AK71="Riesgo Medio",Variables!$D$34,IF(AK71="Riesgo Alto",Variables!$E$34,IF(AK71="Riesgo muy Alto",Variables!$E$34))))</f>
        <v>• Continuar plan de desarrollo en puesto de trabajo</v>
      </c>
      <c r="AN71" s="73" t="str">
        <f t="shared" si="38"/>
        <v>Riesgo Bajo</v>
      </c>
      <c r="AO71" s="80" t="str">
        <f>IF(AN71="Riesgo Bajo",Variables!$C$37,IF(AN71="Riesgo Medio",Variables!$D$37,IF(AN71="Riesgo Alto",Variables!$E$37,IF(AN71="Riesgo muy Alto",Variables!$E$37))))</f>
        <v xml:space="preserve">• Supervision constante roles y responsabilidades
• Formación en Planeacion estrategica
• Refuerzo en Distribucion eficaz del tiempo </v>
      </c>
      <c r="AQ71" s="73" t="str">
        <f t="shared" si="39"/>
        <v>Riesgo Bajo</v>
      </c>
      <c r="AR71" s="80" t="str">
        <f>IF(AQ71="Riesgo Bajo",Variables!$C$40,IF(AQ71="Riesgo Medio",Variables!$D$40,IF(AQ71="Riesgo Alto",Variables!$E$40,IF(AQ71="Riesgo muy Alto",Variables!$E$40))))</f>
        <v xml:space="preserve">• Continuar acciones de preventivas sobre demandas de trabajo
• Ejecutar cronogramas con tiempos de entrega 
• Programación de horarios de acuerdo a normativiudad
• Seguimiento a horarios adicionales y su compensación
</v>
      </c>
      <c r="AT71" s="73" t="str">
        <f t="shared" si="40"/>
        <v>Riesgo Bajo</v>
      </c>
      <c r="AU71" s="80" t="str">
        <f>IF(AT71="Riesgo Bajo",Variables!$C$43,IF(AT71="Riesgo Medio",Variables!$D$43,IF(AT71="Riesgo Alto",Variables!$E$43,IF(AT71="Riesgo muy Alto",Variables!$E$43))))</f>
        <v xml:space="preserve">• Marcar prioridades en las tareas. 
• Establecer cronograas de entrega
•  Garantizar descansos y pausas activas
</v>
      </c>
      <c r="AV71" s="65" t="e">
        <f t="shared" si="41"/>
        <v>#DIV/0!</v>
      </c>
      <c r="AW71" s="73" t="e">
        <f t="shared" si="42"/>
        <v>#DIV/0!</v>
      </c>
      <c r="AY71" s="73" t="str">
        <f t="shared" si="43"/>
        <v>Riesgo Bajo</v>
      </c>
      <c r="AZ71" s="80" t="str">
        <f>IF(AY71="Riesgo Bajo",Variables!$C$47,IF(AY71="Riesgo Medio",Variables!$D$47,IF(AY71="Riesgo Alto",Variables!$E$47,IF(AY71="Riesgo muy Alto",Variables!$E$47))))</f>
        <v>• Divulgar alianzas estrategicas para  actividades de esparcimiento y recreacion
• Promover espacios de crecimiento personal, academico, espiritual o deportivo de forma periodica</v>
      </c>
      <c r="BB71" s="73" t="str">
        <f t="shared" si="44"/>
        <v>Riesgo Bajo</v>
      </c>
      <c r="BC71" s="80" t="str">
        <f>IF(BB71="Riesgo Bajo",Variables!$C$50,IF(BB71="Riesgo Medio",Variables!$D$50,IF(BB71="Riesgo Alto",Variables!$E$50,IF(BB71="Riesgo muy Alto",Variables!$E$50))))</f>
        <v xml:space="preserve">• Capacitar en manejo de las finanzas personales y familiares.
•  Promover ahorros </v>
      </c>
      <c r="BE71" s="73" t="str">
        <f t="shared" si="45"/>
        <v>Riesgo Bajo</v>
      </c>
      <c r="BF71" s="80" t="str">
        <f>IF(BE71="Riesgo Bajo",Variables!$C$53,IF(BE71="Riesgo Medio",Variables!$D$53,IF(BE71="Riesgo Alto",Variables!$E$53,IF(BE71="Riesgo muy Alto",Variables!$E$53))))</f>
        <v>• Sin amenaza, conservación, remodelaciones de acuerdo a condiciones economicas</v>
      </c>
      <c r="BH71" s="73" t="str">
        <f t="shared" si="46"/>
        <v>Riesgo Bajo</v>
      </c>
      <c r="BI71" s="80" t="str">
        <f>IF(BH71="Riesgo Bajo",Variables!$C$56,IF(BH71="Riesgo Medio",Variables!$D$56,IF(BH71="Riesgo Alto",Variables!$E$56,IF(BH71="Riesgo muy Alto",Variables!$E$56))))</f>
        <v xml:space="preserve">• Formaciones en manejo del estrés, inteligencia emocional, manejo de situaciones conflictivas, esparcimiento y tiempo libre
</v>
      </c>
      <c r="BK71" s="73" t="str">
        <f t="shared" si="47"/>
        <v>Riesgo Bajo</v>
      </c>
      <c r="BL71" s="80" t="str">
        <f>IF(BJ71&lt;=30,Variables!$C$59,IF(BJ71&lt;=50,Variables!$D$59,IF(BJ71&lt;=60,Variables!$E$59,IF(BJ71&gt;=100,Variables!E128))))</f>
        <v>• Promoción de la salud mental y prevención del trastorno mental en el  trabajo.
• Fomento de estilos de vida saludables.</v>
      </c>
    </row>
    <row r="72" spans="2:64" s="65" customFormat="1" ht="57" customHeight="1" x14ac:dyDescent="0.25">
      <c r="B72" s="66"/>
      <c r="E72" s="66"/>
      <c r="F72" s="66"/>
      <c r="G72" s="66"/>
      <c r="I72" s="67"/>
      <c r="J72" s="78" t="b">
        <f t="shared" si="26"/>
        <v>0</v>
      </c>
      <c r="K72" s="67"/>
      <c r="L72" s="78" t="b">
        <f t="shared" si="27"/>
        <v>0</v>
      </c>
      <c r="N72" s="73" t="str">
        <f t="shared" si="28"/>
        <v>Sin riesgo</v>
      </c>
      <c r="O72" s="74" t="str">
        <f t="shared" si="48"/>
        <v>Medidas de refuerzo, prevención</v>
      </c>
      <c r="Q72" s="22" t="s">
        <v>25</v>
      </c>
      <c r="R72" s="80" t="str">
        <f t="shared" si="29"/>
        <v>ActIvidades de promoción y prevención,seguimiento examenes periodicos</v>
      </c>
      <c r="S72" s="68" t="e">
        <f t="shared" si="30"/>
        <v>#DIV/0!</v>
      </c>
      <c r="T72" s="83" t="e">
        <f t="shared" si="31"/>
        <v>#DIV/0!</v>
      </c>
      <c r="V72" s="73" t="str">
        <f t="shared" si="32"/>
        <v>Riesgo Bajo</v>
      </c>
      <c r="W72" s="74" t="str">
        <f>IF(V72="Riesgo Bajo",Variables!$C$19,IF('Base de datos'!V72="Riesgo Medio",Variables!$D$19,IF('Base de datos'!V72="Riesgo Alto",Variables!$E$19,IF(V72="Riesgo muy Alto",Variables!$E$19))))</f>
        <v xml:space="preserve">• Refuezo habilidades blandas 
• Seguimiento Lideres
•Refuerzo continuo
</v>
      </c>
      <c r="Y72" s="73" t="str">
        <f t="shared" si="33"/>
        <v>Riesgo Bajo</v>
      </c>
      <c r="Z72" s="80" t="str">
        <f>IF(Y72="Riesgo Bajo",Variables!$C$22,IF(Y72="Riesgo Medio",Variables!$D$22,IF(Y72="Riesgo Alto",Variables!$E$22,IF(Y72="Riesgo muy Alto",Variables!$E$22))))</f>
        <v>• Refuezo interacciones grupales 
• Trabajos colaborativos
• Seguimiento y refuerzo habilidades individuales</v>
      </c>
      <c r="AB72" s="73" t="str">
        <f t="shared" si="34"/>
        <v>Riesgo Bajo</v>
      </c>
      <c r="AC72" s="80" t="str">
        <f>IF(AB72="Riesgo Bajo",Variables!$C$25,IF(AB72="Riesgo Medio",Variables!$D$25,IF(AB72="Riesgo Alto",Variables!$E$25,IF(AB72="Riesgo muy Alto",Variables!$E$25))))</f>
        <v>• Continuar retroalimentación constante
• Grupos focales y participativos
• Incentivos cumplimento de logros</v>
      </c>
      <c r="AE72" s="73" t="str">
        <f t="shared" si="35"/>
        <v>Riesgo Bajo</v>
      </c>
      <c r="AF72" s="80" t="str">
        <f>IF(AE72="Riesgo Bajo",Variables!$C$28,IF(AE72="Riesgo Medio",Variables!$D$28,IF(AE72="Riesgo Alto",Variables!$E$28,IF(AE72="Riesgo muy Alto",Variables!$E$28))))</f>
        <v>• Continuar con induccion al puesto, organizacional y seguimiento</v>
      </c>
      <c r="AH72" s="73" t="str">
        <f t="shared" si="36"/>
        <v>Riesgo Bajo</v>
      </c>
      <c r="AI72" s="80" t="str">
        <f>IF(AH72="Riesgo Bajo",Variables!$C$31,IF(AH72="Riesgo Medio",Variables!$D$31,IF(AH72="Riesgo Alto",Variables!$E$31,IF(AH72="Riesgo muy Alto",Variables!$E$31))))</f>
        <v>• Continuar con elplan de formación y desarrollo
• Reforzar formaciones 
• Seguimiento cronogramas de capacitación</v>
      </c>
      <c r="AK72" s="73" t="str">
        <f t="shared" si="37"/>
        <v>Riesgo Bajo</v>
      </c>
      <c r="AL72" s="80" t="str">
        <f>IF(AK72="Riesgo Bajo",Variables!$C$34,IF(AK72="Riesgo Medio",Variables!$D$34,IF(AK72="Riesgo Alto",Variables!$E$34,IF(AK72="Riesgo muy Alto",Variables!$E$34))))</f>
        <v>• Continuar plan de desarrollo en puesto de trabajo</v>
      </c>
      <c r="AN72" s="73" t="str">
        <f t="shared" si="38"/>
        <v>Riesgo Bajo</v>
      </c>
      <c r="AO72" s="80" t="str">
        <f>IF(AN72="Riesgo Bajo",Variables!$C$37,IF(AN72="Riesgo Medio",Variables!$D$37,IF(AN72="Riesgo Alto",Variables!$E$37,IF(AN72="Riesgo muy Alto",Variables!$E$37))))</f>
        <v xml:space="preserve">• Supervision constante roles y responsabilidades
• Formación en Planeacion estrategica
• Refuerzo en Distribucion eficaz del tiempo </v>
      </c>
      <c r="AQ72" s="73" t="str">
        <f t="shared" si="39"/>
        <v>Riesgo Bajo</v>
      </c>
      <c r="AR72" s="80" t="str">
        <f>IF(AQ72="Riesgo Bajo",Variables!$C$40,IF(AQ72="Riesgo Medio",Variables!$D$40,IF(AQ72="Riesgo Alto",Variables!$E$40,IF(AQ72="Riesgo muy Alto",Variables!$E$40))))</f>
        <v xml:space="preserve">• Continuar acciones de preventivas sobre demandas de trabajo
• Ejecutar cronogramas con tiempos de entrega 
• Programación de horarios de acuerdo a normativiudad
• Seguimiento a horarios adicionales y su compensación
</v>
      </c>
      <c r="AT72" s="73" t="str">
        <f t="shared" si="40"/>
        <v>Riesgo Bajo</v>
      </c>
      <c r="AU72" s="80" t="str">
        <f>IF(AT72="Riesgo Bajo",Variables!$C$43,IF(AT72="Riesgo Medio",Variables!$D$43,IF(AT72="Riesgo Alto",Variables!$E$43,IF(AT72="Riesgo muy Alto",Variables!$E$43))))</f>
        <v xml:space="preserve">• Marcar prioridades en las tareas. 
• Establecer cronograas de entrega
•  Garantizar descansos y pausas activas
</v>
      </c>
      <c r="AV72" s="65" t="e">
        <f t="shared" si="41"/>
        <v>#DIV/0!</v>
      </c>
      <c r="AW72" s="73" t="e">
        <f t="shared" si="42"/>
        <v>#DIV/0!</v>
      </c>
      <c r="AY72" s="73" t="str">
        <f t="shared" si="43"/>
        <v>Riesgo Bajo</v>
      </c>
      <c r="AZ72" s="80" t="str">
        <f>IF(AY72="Riesgo Bajo",Variables!$C$47,IF(AY72="Riesgo Medio",Variables!$D$47,IF(AY72="Riesgo Alto",Variables!$E$47,IF(AY72="Riesgo muy Alto",Variables!$E$47))))</f>
        <v>• Divulgar alianzas estrategicas para  actividades de esparcimiento y recreacion
• Promover espacios de crecimiento personal, academico, espiritual o deportivo de forma periodica</v>
      </c>
      <c r="BB72" s="73" t="str">
        <f t="shared" si="44"/>
        <v>Riesgo Bajo</v>
      </c>
      <c r="BC72" s="80" t="str">
        <f>IF(BB72="Riesgo Bajo",Variables!$C$50,IF(BB72="Riesgo Medio",Variables!$D$50,IF(BB72="Riesgo Alto",Variables!$E$50,IF(BB72="Riesgo muy Alto",Variables!$E$50))))</f>
        <v xml:space="preserve">• Capacitar en manejo de las finanzas personales y familiares.
•  Promover ahorros </v>
      </c>
      <c r="BE72" s="73" t="str">
        <f t="shared" si="45"/>
        <v>Riesgo Bajo</v>
      </c>
      <c r="BF72" s="80" t="str">
        <f>IF(BE72="Riesgo Bajo",Variables!$C$53,IF(BE72="Riesgo Medio",Variables!$D$53,IF(BE72="Riesgo Alto",Variables!$E$53,IF(BE72="Riesgo muy Alto",Variables!$E$53))))</f>
        <v>• Sin amenaza, conservación, remodelaciones de acuerdo a condiciones economicas</v>
      </c>
      <c r="BH72" s="73" t="str">
        <f t="shared" si="46"/>
        <v>Riesgo Bajo</v>
      </c>
      <c r="BI72" s="80" t="str">
        <f>IF(BH72="Riesgo Bajo",Variables!$C$56,IF(BH72="Riesgo Medio",Variables!$D$56,IF(BH72="Riesgo Alto",Variables!$E$56,IF(BH72="Riesgo muy Alto",Variables!$E$56))))</f>
        <v xml:space="preserve">• Formaciones en manejo del estrés, inteligencia emocional, manejo de situaciones conflictivas, esparcimiento y tiempo libre
</v>
      </c>
      <c r="BK72" s="73" t="str">
        <f t="shared" si="47"/>
        <v>Riesgo Bajo</v>
      </c>
      <c r="BL72" s="80" t="str">
        <f>IF(BJ72&lt;=30,Variables!$C$59,IF(BJ72&lt;=50,Variables!$D$59,IF(BJ72&lt;=60,Variables!$E$59,IF(BJ72&gt;=100,Variables!E129))))</f>
        <v>• Promoción de la salud mental y prevención del trastorno mental en el  trabajo.
• Fomento de estilos de vida saludables.</v>
      </c>
    </row>
    <row r="73" spans="2:64" s="65" customFormat="1" ht="57" customHeight="1" x14ac:dyDescent="0.25">
      <c r="B73" s="66"/>
      <c r="E73" s="66"/>
      <c r="F73" s="66"/>
      <c r="G73" s="66"/>
      <c r="I73" s="67"/>
      <c r="J73" s="78" t="b">
        <f t="shared" si="26"/>
        <v>0</v>
      </c>
      <c r="K73" s="67"/>
      <c r="L73" s="78" t="b">
        <f t="shared" si="27"/>
        <v>0</v>
      </c>
      <c r="N73" s="73" t="str">
        <f t="shared" si="28"/>
        <v>Sin riesgo</v>
      </c>
      <c r="O73" s="74" t="str">
        <f t="shared" si="48"/>
        <v>Medidas de refuerzo, prevención</v>
      </c>
      <c r="Q73" s="22" t="s">
        <v>25</v>
      </c>
      <c r="R73" s="80" t="str">
        <f t="shared" si="29"/>
        <v>ActIvidades de promoción y prevención,seguimiento examenes periodicos</v>
      </c>
      <c r="S73" s="68" t="e">
        <f t="shared" si="30"/>
        <v>#DIV/0!</v>
      </c>
      <c r="T73" s="83" t="e">
        <f t="shared" si="31"/>
        <v>#DIV/0!</v>
      </c>
      <c r="V73" s="73" t="str">
        <f t="shared" si="32"/>
        <v>Riesgo Bajo</v>
      </c>
      <c r="W73" s="74" t="str">
        <f>IF(V73="Riesgo Bajo",Variables!$C$19,IF('Base de datos'!V73="Riesgo Medio",Variables!$D$19,IF('Base de datos'!V73="Riesgo Alto",Variables!$E$19,IF(V73="Riesgo muy Alto",Variables!$E$19))))</f>
        <v xml:space="preserve">• Refuezo habilidades blandas 
• Seguimiento Lideres
•Refuerzo continuo
</v>
      </c>
      <c r="Y73" s="73" t="str">
        <f t="shared" si="33"/>
        <v>Riesgo Bajo</v>
      </c>
      <c r="Z73" s="80" t="str">
        <f>IF(Y73="Riesgo Bajo",Variables!$C$22,IF(Y73="Riesgo Medio",Variables!$D$22,IF(Y73="Riesgo Alto",Variables!$E$22,IF(Y73="Riesgo muy Alto",Variables!$E$22))))</f>
        <v>• Refuezo interacciones grupales 
• Trabajos colaborativos
• Seguimiento y refuerzo habilidades individuales</v>
      </c>
      <c r="AB73" s="73" t="str">
        <f t="shared" si="34"/>
        <v>Riesgo Bajo</v>
      </c>
      <c r="AC73" s="80" t="str">
        <f>IF(AB73="Riesgo Bajo",Variables!$C$25,IF(AB73="Riesgo Medio",Variables!$D$25,IF(AB73="Riesgo Alto",Variables!$E$25,IF(AB73="Riesgo muy Alto",Variables!$E$25))))</f>
        <v>• Continuar retroalimentación constante
• Grupos focales y participativos
• Incentivos cumplimento de logros</v>
      </c>
      <c r="AE73" s="73" t="str">
        <f t="shared" si="35"/>
        <v>Riesgo Bajo</v>
      </c>
      <c r="AF73" s="80" t="str">
        <f>IF(AE73="Riesgo Bajo",Variables!$C$28,IF(AE73="Riesgo Medio",Variables!$D$28,IF(AE73="Riesgo Alto",Variables!$E$28,IF(AE73="Riesgo muy Alto",Variables!$E$28))))</f>
        <v>• Continuar con induccion al puesto, organizacional y seguimiento</v>
      </c>
      <c r="AH73" s="73" t="str">
        <f t="shared" si="36"/>
        <v>Riesgo Bajo</v>
      </c>
      <c r="AI73" s="80" t="str">
        <f>IF(AH73="Riesgo Bajo",Variables!$C$31,IF(AH73="Riesgo Medio",Variables!$D$31,IF(AH73="Riesgo Alto",Variables!$E$31,IF(AH73="Riesgo muy Alto",Variables!$E$31))))</f>
        <v>• Continuar con elplan de formación y desarrollo
• Reforzar formaciones 
• Seguimiento cronogramas de capacitación</v>
      </c>
      <c r="AK73" s="73" t="str">
        <f t="shared" si="37"/>
        <v>Riesgo Bajo</v>
      </c>
      <c r="AL73" s="80" t="str">
        <f>IF(AK73="Riesgo Bajo",Variables!$C$34,IF(AK73="Riesgo Medio",Variables!$D$34,IF(AK73="Riesgo Alto",Variables!$E$34,IF(AK73="Riesgo muy Alto",Variables!$E$34))))</f>
        <v>• Continuar plan de desarrollo en puesto de trabajo</v>
      </c>
      <c r="AN73" s="73" t="str">
        <f t="shared" si="38"/>
        <v>Riesgo Bajo</v>
      </c>
      <c r="AO73" s="80" t="str">
        <f>IF(AN73="Riesgo Bajo",Variables!$C$37,IF(AN73="Riesgo Medio",Variables!$D$37,IF(AN73="Riesgo Alto",Variables!$E$37,IF(AN73="Riesgo muy Alto",Variables!$E$37))))</f>
        <v xml:space="preserve">• Supervision constante roles y responsabilidades
• Formación en Planeacion estrategica
• Refuerzo en Distribucion eficaz del tiempo </v>
      </c>
      <c r="AQ73" s="73" t="str">
        <f t="shared" si="39"/>
        <v>Riesgo Bajo</v>
      </c>
      <c r="AR73" s="80" t="str">
        <f>IF(AQ73="Riesgo Bajo",Variables!$C$40,IF(AQ73="Riesgo Medio",Variables!$D$40,IF(AQ73="Riesgo Alto",Variables!$E$40,IF(AQ73="Riesgo muy Alto",Variables!$E$40))))</f>
        <v xml:space="preserve">• Continuar acciones de preventivas sobre demandas de trabajo
• Ejecutar cronogramas con tiempos de entrega 
• Programación de horarios de acuerdo a normativiudad
• Seguimiento a horarios adicionales y su compensación
</v>
      </c>
      <c r="AT73" s="73" t="str">
        <f t="shared" si="40"/>
        <v>Riesgo Bajo</v>
      </c>
      <c r="AU73" s="80" t="str">
        <f>IF(AT73="Riesgo Bajo",Variables!$C$43,IF(AT73="Riesgo Medio",Variables!$D$43,IF(AT73="Riesgo Alto",Variables!$E$43,IF(AT73="Riesgo muy Alto",Variables!$E$43))))</f>
        <v xml:space="preserve">• Marcar prioridades en las tareas. 
• Establecer cronograas de entrega
•  Garantizar descansos y pausas activas
</v>
      </c>
      <c r="AV73" s="65" t="e">
        <f t="shared" si="41"/>
        <v>#DIV/0!</v>
      </c>
      <c r="AW73" s="73" t="e">
        <f t="shared" si="42"/>
        <v>#DIV/0!</v>
      </c>
      <c r="AY73" s="73" t="str">
        <f t="shared" si="43"/>
        <v>Riesgo Bajo</v>
      </c>
      <c r="AZ73" s="80" t="str">
        <f>IF(AY73="Riesgo Bajo",Variables!$C$47,IF(AY73="Riesgo Medio",Variables!$D$47,IF(AY73="Riesgo Alto",Variables!$E$47,IF(AY73="Riesgo muy Alto",Variables!$E$47))))</f>
        <v>• Divulgar alianzas estrategicas para  actividades de esparcimiento y recreacion
• Promover espacios de crecimiento personal, academico, espiritual o deportivo de forma periodica</v>
      </c>
      <c r="BB73" s="73" t="str">
        <f t="shared" si="44"/>
        <v>Riesgo Bajo</v>
      </c>
      <c r="BC73" s="80" t="str">
        <f>IF(BB73="Riesgo Bajo",Variables!$C$50,IF(BB73="Riesgo Medio",Variables!$D$50,IF(BB73="Riesgo Alto",Variables!$E$50,IF(BB73="Riesgo muy Alto",Variables!$E$50))))</f>
        <v xml:space="preserve">• Capacitar en manejo de las finanzas personales y familiares.
•  Promover ahorros </v>
      </c>
      <c r="BE73" s="73" t="str">
        <f t="shared" si="45"/>
        <v>Riesgo Bajo</v>
      </c>
      <c r="BF73" s="80" t="str">
        <f>IF(BE73="Riesgo Bajo",Variables!$C$53,IF(BE73="Riesgo Medio",Variables!$D$53,IF(BE73="Riesgo Alto",Variables!$E$53,IF(BE73="Riesgo muy Alto",Variables!$E$53))))</f>
        <v>• Sin amenaza, conservación, remodelaciones de acuerdo a condiciones economicas</v>
      </c>
      <c r="BH73" s="73" t="str">
        <f t="shared" si="46"/>
        <v>Riesgo Bajo</v>
      </c>
      <c r="BI73" s="80" t="str">
        <f>IF(BH73="Riesgo Bajo",Variables!$C$56,IF(BH73="Riesgo Medio",Variables!$D$56,IF(BH73="Riesgo Alto",Variables!$E$56,IF(BH73="Riesgo muy Alto",Variables!$E$56))))</f>
        <v xml:space="preserve">• Formaciones en manejo del estrés, inteligencia emocional, manejo de situaciones conflictivas, esparcimiento y tiempo libre
</v>
      </c>
      <c r="BK73" s="73" t="str">
        <f t="shared" si="47"/>
        <v>Riesgo Bajo</v>
      </c>
      <c r="BL73" s="80" t="str">
        <f>IF(BJ73&lt;=30,Variables!$C$59,IF(BJ73&lt;=50,Variables!$D$59,IF(BJ73&lt;=60,Variables!$E$59,IF(BJ73&gt;=100,Variables!E130))))</f>
        <v>• Promoción de la salud mental y prevención del trastorno mental en el  trabajo.
• Fomento de estilos de vida saludables.</v>
      </c>
    </row>
    <row r="74" spans="2:64" s="65" customFormat="1" ht="57" customHeight="1" x14ac:dyDescent="0.25">
      <c r="B74" s="66"/>
      <c r="E74" s="66"/>
      <c r="F74" s="66"/>
      <c r="G74" s="66"/>
      <c r="I74" s="67"/>
      <c r="J74" s="78" t="b">
        <f t="shared" si="26"/>
        <v>0</v>
      </c>
      <c r="K74" s="67"/>
      <c r="L74" s="78" t="b">
        <f t="shared" si="27"/>
        <v>0</v>
      </c>
      <c r="N74" s="73" t="str">
        <f t="shared" si="28"/>
        <v>Sin riesgo</v>
      </c>
      <c r="O74" s="74" t="str">
        <f t="shared" si="48"/>
        <v>Medidas de refuerzo, prevención</v>
      </c>
      <c r="Q74" s="22" t="s">
        <v>25</v>
      </c>
      <c r="R74" s="80" t="str">
        <f t="shared" si="29"/>
        <v>ActIvidades de promoción y prevención,seguimiento examenes periodicos</v>
      </c>
      <c r="S74" s="68" t="e">
        <f t="shared" si="30"/>
        <v>#DIV/0!</v>
      </c>
      <c r="T74" s="83" t="e">
        <f t="shared" si="31"/>
        <v>#DIV/0!</v>
      </c>
      <c r="V74" s="73" t="str">
        <f t="shared" si="32"/>
        <v>Riesgo Bajo</v>
      </c>
      <c r="W74" s="74" t="str">
        <f>IF(V74="Riesgo Bajo",Variables!$C$19,IF('Base de datos'!V74="Riesgo Medio",Variables!$D$19,IF('Base de datos'!V74="Riesgo Alto",Variables!$E$19,IF(V74="Riesgo muy Alto",Variables!$E$19))))</f>
        <v xml:space="preserve">• Refuezo habilidades blandas 
• Seguimiento Lideres
•Refuerzo continuo
</v>
      </c>
      <c r="Y74" s="73" t="str">
        <f t="shared" si="33"/>
        <v>Riesgo Bajo</v>
      </c>
      <c r="Z74" s="80" t="str">
        <f>IF(Y74="Riesgo Bajo",Variables!$C$22,IF(Y74="Riesgo Medio",Variables!$D$22,IF(Y74="Riesgo Alto",Variables!$E$22,IF(Y74="Riesgo muy Alto",Variables!$E$22))))</f>
        <v>• Refuezo interacciones grupales 
• Trabajos colaborativos
• Seguimiento y refuerzo habilidades individuales</v>
      </c>
      <c r="AB74" s="73" t="str">
        <f t="shared" si="34"/>
        <v>Riesgo Bajo</v>
      </c>
      <c r="AC74" s="80" t="str">
        <f>IF(AB74="Riesgo Bajo",Variables!$C$25,IF(AB74="Riesgo Medio",Variables!$D$25,IF(AB74="Riesgo Alto",Variables!$E$25,IF(AB74="Riesgo muy Alto",Variables!$E$25))))</f>
        <v>• Continuar retroalimentación constante
• Grupos focales y participativos
• Incentivos cumplimento de logros</v>
      </c>
      <c r="AE74" s="73" t="str">
        <f t="shared" si="35"/>
        <v>Riesgo Bajo</v>
      </c>
      <c r="AF74" s="80" t="str">
        <f>IF(AE74="Riesgo Bajo",Variables!$C$28,IF(AE74="Riesgo Medio",Variables!$D$28,IF(AE74="Riesgo Alto",Variables!$E$28,IF(AE74="Riesgo muy Alto",Variables!$E$28))))</f>
        <v>• Continuar con induccion al puesto, organizacional y seguimiento</v>
      </c>
      <c r="AH74" s="73" t="str">
        <f t="shared" si="36"/>
        <v>Riesgo Bajo</v>
      </c>
      <c r="AI74" s="80" t="str">
        <f>IF(AH74="Riesgo Bajo",Variables!$C$31,IF(AH74="Riesgo Medio",Variables!$D$31,IF(AH74="Riesgo Alto",Variables!$E$31,IF(AH74="Riesgo muy Alto",Variables!$E$31))))</f>
        <v>• Continuar con elplan de formación y desarrollo
• Reforzar formaciones 
• Seguimiento cronogramas de capacitación</v>
      </c>
      <c r="AK74" s="73" t="str">
        <f t="shared" si="37"/>
        <v>Riesgo Bajo</v>
      </c>
      <c r="AL74" s="80" t="str">
        <f>IF(AK74="Riesgo Bajo",Variables!$C$34,IF(AK74="Riesgo Medio",Variables!$D$34,IF(AK74="Riesgo Alto",Variables!$E$34,IF(AK74="Riesgo muy Alto",Variables!$E$34))))</f>
        <v>• Continuar plan de desarrollo en puesto de trabajo</v>
      </c>
      <c r="AN74" s="73" t="str">
        <f t="shared" si="38"/>
        <v>Riesgo Bajo</v>
      </c>
      <c r="AO74" s="80" t="str">
        <f>IF(AN74="Riesgo Bajo",Variables!$C$37,IF(AN74="Riesgo Medio",Variables!$D$37,IF(AN74="Riesgo Alto",Variables!$E$37,IF(AN74="Riesgo muy Alto",Variables!$E$37))))</f>
        <v xml:space="preserve">• Supervision constante roles y responsabilidades
• Formación en Planeacion estrategica
• Refuerzo en Distribucion eficaz del tiempo </v>
      </c>
      <c r="AQ74" s="73" t="str">
        <f t="shared" si="39"/>
        <v>Riesgo Bajo</v>
      </c>
      <c r="AR74" s="80" t="str">
        <f>IF(AQ74="Riesgo Bajo",Variables!$C$40,IF(AQ74="Riesgo Medio",Variables!$D$40,IF(AQ74="Riesgo Alto",Variables!$E$40,IF(AQ74="Riesgo muy Alto",Variables!$E$40))))</f>
        <v xml:space="preserve">• Continuar acciones de preventivas sobre demandas de trabajo
• Ejecutar cronogramas con tiempos de entrega 
• Programación de horarios de acuerdo a normativiudad
• Seguimiento a horarios adicionales y su compensación
</v>
      </c>
      <c r="AT74" s="73" t="str">
        <f t="shared" si="40"/>
        <v>Riesgo Bajo</v>
      </c>
      <c r="AU74" s="80" t="str">
        <f>IF(AT74="Riesgo Bajo",Variables!$C$43,IF(AT74="Riesgo Medio",Variables!$D$43,IF(AT74="Riesgo Alto",Variables!$E$43,IF(AT74="Riesgo muy Alto",Variables!$E$43))))</f>
        <v xml:space="preserve">• Marcar prioridades en las tareas. 
• Establecer cronograas de entrega
•  Garantizar descansos y pausas activas
</v>
      </c>
      <c r="AV74" s="65" t="e">
        <f t="shared" si="41"/>
        <v>#DIV/0!</v>
      </c>
      <c r="AW74" s="73" t="e">
        <f t="shared" si="42"/>
        <v>#DIV/0!</v>
      </c>
      <c r="AY74" s="73" t="str">
        <f t="shared" si="43"/>
        <v>Riesgo Bajo</v>
      </c>
      <c r="AZ74" s="80" t="str">
        <f>IF(AY74="Riesgo Bajo",Variables!$C$47,IF(AY74="Riesgo Medio",Variables!$D$47,IF(AY74="Riesgo Alto",Variables!$E$47,IF(AY74="Riesgo muy Alto",Variables!$E$47))))</f>
        <v>• Divulgar alianzas estrategicas para  actividades de esparcimiento y recreacion
• Promover espacios de crecimiento personal, academico, espiritual o deportivo de forma periodica</v>
      </c>
      <c r="BB74" s="73" t="str">
        <f t="shared" si="44"/>
        <v>Riesgo Bajo</v>
      </c>
      <c r="BC74" s="80" t="str">
        <f>IF(BB74="Riesgo Bajo",Variables!$C$50,IF(BB74="Riesgo Medio",Variables!$D$50,IF(BB74="Riesgo Alto",Variables!$E$50,IF(BB74="Riesgo muy Alto",Variables!$E$50))))</f>
        <v xml:space="preserve">• Capacitar en manejo de las finanzas personales y familiares.
•  Promover ahorros </v>
      </c>
      <c r="BE74" s="73" t="str">
        <f t="shared" si="45"/>
        <v>Riesgo Bajo</v>
      </c>
      <c r="BF74" s="80" t="str">
        <f>IF(BE74="Riesgo Bajo",Variables!$C$53,IF(BE74="Riesgo Medio",Variables!$D$53,IF(BE74="Riesgo Alto",Variables!$E$53,IF(BE74="Riesgo muy Alto",Variables!$E$53))))</f>
        <v>• Sin amenaza, conservación, remodelaciones de acuerdo a condiciones economicas</v>
      </c>
      <c r="BH74" s="73" t="str">
        <f t="shared" si="46"/>
        <v>Riesgo Bajo</v>
      </c>
      <c r="BI74" s="80" t="str">
        <f>IF(BH74="Riesgo Bajo",Variables!$C$56,IF(BH74="Riesgo Medio",Variables!$D$56,IF(BH74="Riesgo Alto",Variables!$E$56,IF(BH74="Riesgo muy Alto",Variables!$E$56))))</f>
        <v xml:space="preserve">• Formaciones en manejo del estrés, inteligencia emocional, manejo de situaciones conflictivas, esparcimiento y tiempo libre
</v>
      </c>
      <c r="BK74" s="73" t="str">
        <f t="shared" si="47"/>
        <v>Riesgo Bajo</v>
      </c>
      <c r="BL74" s="80" t="str">
        <f>IF(BJ74&lt;=30,Variables!$C$59,IF(BJ74&lt;=50,Variables!$D$59,IF(BJ74&lt;=60,Variables!$E$59,IF(BJ74&gt;=100,Variables!E131))))</f>
        <v>• Promoción de la salud mental y prevención del trastorno mental en el  trabajo.
• Fomento de estilos de vida saludables.</v>
      </c>
    </row>
    <row r="75" spans="2:64" s="65" customFormat="1" ht="57" customHeight="1" x14ac:dyDescent="0.25">
      <c r="B75" s="66"/>
      <c r="E75" s="66"/>
      <c r="F75" s="66"/>
      <c r="G75" s="66"/>
      <c r="I75" s="67"/>
      <c r="J75" s="78" t="b">
        <f t="shared" si="26"/>
        <v>0</v>
      </c>
      <c r="K75" s="67"/>
      <c r="L75" s="78" t="b">
        <f t="shared" si="27"/>
        <v>0</v>
      </c>
      <c r="N75" s="73" t="str">
        <f t="shared" si="28"/>
        <v>Sin riesgo</v>
      </c>
      <c r="O75" s="74" t="str">
        <f t="shared" si="48"/>
        <v>Medidas de refuerzo, prevención</v>
      </c>
      <c r="Q75" s="22" t="s">
        <v>25</v>
      </c>
      <c r="R75" s="80" t="str">
        <f t="shared" si="29"/>
        <v>ActIvidades de promoción y prevención,seguimiento examenes periodicos</v>
      </c>
      <c r="S75" s="68" t="e">
        <f t="shared" si="30"/>
        <v>#DIV/0!</v>
      </c>
      <c r="T75" s="83" t="e">
        <f t="shared" si="31"/>
        <v>#DIV/0!</v>
      </c>
      <c r="V75" s="73" t="str">
        <f t="shared" si="32"/>
        <v>Riesgo Bajo</v>
      </c>
      <c r="W75" s="74" t="str">
        <f>IF(V75="Riesgo Bajo",Variables!$C$19,IF('Base de datos'!V75="Riesgo Medio",Variables!$D$19,IF('Base de datos'!V75="Riesgo Alto",Variables!$E$19,IF(V75="Riesgo muy Alto",Variables!$E$19))))</f>
        <v xml:space="preserve">• Refuezo habilidades blandas 
• Seguimiento Lideres
•Refuerzo continuo
</v>
      </c>
      <c r="Y75" s="73" t="str">
        <f t="shared" si="33"/>
        <v>Riesgo Bajo</v>
      </c>
      <c r="Z75" s="80" t="str">
        <f>IF(Y75="Riesgo Bajo",Variables!$C$22,IF(Y75="Riesgo Medio",Variables!$D$22,IF(Y75="Riesgo Alto",Variables!$E$22,IF(Y75="Riesgo muy Alto",Variables!$E$22))))</f>
        <v>• Refuezo interacciones grupales 
• Trabajos colaborativos
• Seguimiento y refuerzo habilidades individuales</v>
      </c>
      <c r="AB75" s="73" t="str">
        <f t="shared" si="34"/>
        <v>Riesgo Bajo</v>
      </c>
      <c r="AC75" s="80" t="str">
        <f>IF(AB75="Riesgo Bajo",Variables!$C$25,IF(AB75="Riesgo Medio",Variables!$D$25,IF(AB75="Riesgo Alto",Variables!$E$25,IF(AB75="Riesgo muy Alto",Variables!$E$25))))</f>
        <v>• Continuar retroalimentación constante
• Grupos focales y participativos
• Incentivos cumplimento de logros</v>
      </c>
      <c r="AE75" s="73" t="str">
        <f t="shared" si="35"/>
        <v>Riesgo Bajo</v>
      </c>
      <c r="AF75" s="80" t="str">
        <f>IF(AE75="Riesgo Bajo",Variables!$C$28,IF(AE75="Riesgo Medio",Variables!$D$28,IF(AE75="Riesgo Alto",Variables!$E$28,IF(AE75="Riesgo muy Alto",Variables!$E$28))))</f>
        <v>• Continuar con induccion al puesto, organizacional y seguimiento</v>
      </c>
      <c r="AH75" s="73" t="str">
        <f t="shared" si="36"/>
        <v>Riesgo Bajo</v>
      </c>
      <c r="AI75" s="80" t="str">
        <f>IF(AH75="Riesgo Bajo",Variables!$C$31,IF(AH75="Riesgo Medio",Variables!$D$31,IF(AH75="Riesgo Alto",Variables!$E$31,IF(AH75="Riesgo muy Alto",Variables!$E$31))))</f>
        <v>• Continuar con elplan de formación y desarrollo
• Reforzar formaciones 
• Seguimiento cronogramas de capacitación</v>
      </c>
      <c r="AK75" s="73" t="str">
        <f t="shared" si="37"/>
        <v>Riesgo Bajo</v>
      </c>
      <c r="AL75" s="80" t="str">
        <f>IF(AK75="Riesgo Bajo",Variables!$C$34,IF(AK75="Riesgo Medio",Variables!$D$34,IF(AK75="Riesgo Alto",Variables!$E$34,IF(AK75="Riesgo muy Alto",Variables!$E$34))))</f>
        <v>• Continuar plan de desarrollo en puesto de trabajo</v>
      </c>
      <c r="AN75" s="73" t="str">
        <f t="shared" si="38"/>
        <v>Riesgo Bajo</v>
      </c>
      <c r="AO75" s="80" t="str">
        <f>IF(AN75="Riesgo Bajo",Variables!$C$37,IF(AN75="Riesgo Medio",Variables!$D$37,IF(AN75="Riesgo Alto",Variables!$E$37,IF(AN75="Riesgo muy Alto",Variables!$E$37))))</f>
        <v xml:space="preserve">• Supervision constante roles y responsabilidades
• Formación en Planeacion estrategica
• Refuerzo en Distribucion eficaz del tiempo </v>
      </c>
      <c r="AQ75" s="73" t="str">
        <f t="shared" si="39"/>
        <v>Riesgo Bajo</v>
      </c>
      <c r="AR75" s="80" t="str">
        <f>IF(AQ75="Riesgo Bajo",Variables!$C$40,IF(AQ75="Riesgo Medio",Variables!$D$40,IF(AQ75="Riesgo Alto",Variables!$E$40,IF(AQ75="Riesgo muy Alto",Variables!$E$40))))</f>
        <v xml:space="preserve">• Continuar acciones de preventivas sobre demandas de trabajo
• Ejecutar cronogramas con tiempos de entrega 
• Programación de horarios de acuerdo a normativiudad
• Seguimiento a horarios adicionales y su compensación
</v>
      </c>
      <c r="AT75" s="73" t="str">
        <f t="shared" si="40"/>
        <v>Riesgo Bajo</v>
      </c>
      <c r="AU75" s="80" t="str">
        <f>IF(AT75="Riesgo Bajo",Variables!$C$43,IF(AT75="Riesgo Medio",Variables!$D$43,IF(AT75="Riesgo Alto",Variables!$E$43,IF(AT75="Riesgo muy Alto",Variables!$E$43))))</f>
        <v xml:space="preserve">• Marcar prioridades en las tareas. 
• Establecer cronograas de entrega
•  Garantizar descansos y pausas activas
</v>
      </c>
      <c r="AV75" s="65" t="e">
        <f t="shared" si="41"/>
        <v>#DIV/0!</v>
      </c>
      <c r="AW75" s="73" t="e">
        <f t="shared" si="42"/>
        <v>#DIV/0!</v>
      </c>
      <c r="AY75" s="73" t="str">
        <f t="shared" si="43"/>
        <v>Riesgo Bajo</v>
      </c>
      <c r="AZ75" s="80" t="str">
        <f>IF(AY75="Riesgo Bajo",Variables!$C$47,IF(AY75="Riesgo Medio",Variables!$D$47,IF(AY75="Riesgo Alto",Variables!$E$47,IF(AY75="Riesgo muy Alto",Variables!$E$47))))</f>
        <v>• Divulgar alianzas estrategicas para  actividades de esparcimiento y recreacion
• Promover espacios de crecimiento personal, academico, espiritual o deportivo de forma periodica</v>
      </c>
      <c r="BB75" s="73" t="str">
        <f t="shared" si="44"/>
        <v>Riesgo Bajo</v>
      </c>
      <c r="BC75" s="80" t="str">
        <f>IF(BB75="Riesgo Bajo",Variables!$C$50,IF(BB75="Riesgo Medio",Variables!$D$50,IF(BB75="Riesgo Alto",Variables!$E$50,IF(BB75="Riesgo muy Alto",Variables!$E$50))))</f>
        <v xml:space="preserve">• Capacitar en manejo de las finanzas personales y familiares.
•  Promover ahorros </v>
      </c>
      <c r="BE75" s="73" t="str">
        <f t="shared" si="45"/>
        <v>Riesgo Bajo</v>
      </c>
      <c r="BF75" s="80" t="str">
        <f>IF(BE75="Riesgo Bajo",Variables!$C$53,IF(BE75="Riesgo Medio",Variables!$D$53,IF(BE75="Riesgo Alto",Variables!$E$53,IF(BE75="Riesgo muy Alto",Variables!$E$53))))</f>
        <v>• Sin amenaza, conservación, remodelaciones de acuerdo a condiciones economicas</v>
      </c>
      <c r="BH75" s="73" t="str">
        <f t="shared" si="46"/>
        <v>Riesgo Bajo</v>
      </c>
      <c r="BI75" s="80" t="str">
        <f>IF(BH75="Riesgo Bajo",Variables!$C$56,IF(BH75="Riesgo Medio",Variables!$D$56,IF(BH75="Riesgo Alto",Variables!$E$56,IF(BH75="Riesgo muy Alto",Variables!$E$56))))</f>
        <v xml:space="preserve">• Formaciones en manejo del estrés, inteligencia emocional, manejo de situaciones conflictivas, esparcimiento y tiempo libre
</v>
      </c>
      <c r="BK75" s="73" t="str">
        <f t="shared" si="47"/>
        <v>Riesgo Bajo</v>
      </c>
      <c r="BL75" s="80" t="str">
        <f>IF(BJ75&lt;=30,Variables!$C$59,IF(BJ75&lt;=50,Variables!$D$59,IF(BJ75&lt;=60,Variables!$E$59,IF(BJ75&gt;=100,Variables!E132))))</f>
        <v>• Promoción de la salud mental y prevención del trastorno mental en el  trabajo.
• Fomento de estilos de vida saludables.</v>
      </c>
    </row>
    <row r="76" spans="2:64" s="65" customFormat="1" ht="57" customHeight="1" x14ac:dyDescent="0.25">
      <c r="B76" s="66"/>
      <c r="E76" s="66"/>
      <c r="F76" s="66"/>
      <c r="G76" s="66"/>
      <c r="I76" s="67"/>
      <c r="J76" s="78" t="b">
        <f t="shared" si="26"/>
        <v>0</v>
      </c>
      <c r="K76" s="67"/>
      <c r="L76" s="78" t="b">
        <f t="shared" si="27"/>
        <v>0</v>
      </c>
      <c r="N76" s="73" t="str">
        <f t="shared" si="28"/>
        <v>Sin riesgo</v>
      </c>
      <c r="O76" s="74" t="str">
        <f t="shared" si="48"/>
        <v>Medidas de refuerzo, prevención</v>
      </c>
      <c r="Q76" s="22" t="s">
        <v>25</v>
      </c>
      <c r="R76" s="80" t="str">
        <f t="shared" si="29"/>
        <v>ActIvidades de promoción y prevención,seguimiento examenes periodicos</v>
      </c>
      <c r="S76" s="68" t="e">
        <f t="shared" si="30"/>
        <v>#DIV/0!</v>
      </c>
      <c r="T76" s="83" t="e">
        <f t="shared" si="31"/>
        <v>#DIV/0!</v>
      </c>
      <c r="V76" s="73" t="str">
        <f t="shared" si="32"/>
        <v>Riesgo Bajo</v>
      </c>
      <c r="W76" s="74" t="str">
        <f>IF(V76="Riesgo Bajo",Variables!$C$19,IF('Base de datos'!V76="Riesgo Medio",Variables!$D$19,IF('Base de datos'!V76="Riesgo Alto",Variables!$E$19,IF(V76="Riesgo muy Alto",Variables!$E$19))))</f>
        <v xml:space="preserve">• Refuezo habilidades blandas 
• Seguimiento Lideres
•Refuerzo continuo
</v>
      </c>
      <c r="Y76" s="73" t="str">
        <f t="shared" si="33"/>
        <v>Riesgo Bajo</v>
      </c>
      <c r="Z76" s="80" t="str">
        <f>IF(Y76="Riesgo Bajo",Variables!$C$22,IF(Y76="Riesgo Medio",Variables!$D$22,IF(Y76="Riesgo Alto",Variables!$E$22,IF(Y76="Riesgo muy Alto",Variables!$E$22))))</f>
        <v>• Refuezo interacciones grupales 
• Trabajos colaborativos
• Seguimiento y refuerzo habilidades individuales</v>
      </c>
      <c r="AB76" s="73" t="str">
        <f t="shared" si="34"/>
        <v>Riesgo Bajo</v>
      </c>
      <c r="AC76" s="80" t="str">
        <f>IF(AB76="Riesgo Bajo",Variables!$C$25,IF(AB76="Riesgo Medio",Variables!$D$25,IF(AB76="Riesgo Alto",Variables!$E$25,IF(AB76="Riesgo muy Alto",Variables!$E$25))))</f>
        <v>• Continuar retroalimentación constante
• Grupos focales y participativos
• Incentivos cumplimento de logros</v>
      </c>
      <c r="AE76" s="73" t="str">
        <f t="shared" si="35"/>
        <v>Riesgo Bajo</v>
      </c>
      <c r="AF76" s="80" t="str">
        <f>IF(AE76="Riesgo Bajo",Variables!$C$28,IF(AE76="Riesgo Medio",Variables!$D$28,IF(AE76="Riesgo Alto",Variables!$E$28,IF(AE76="Riesgo muy Alto",Variables!$E$28))))</f>
        <v>• Continuar con induccion al puesto, organizacional y seguimiento</v>
      </c>
      <c r="AH76" s="73" t="str">
        <f t="shared" si="36"/>
        <v>Riesgo Bajo</v>
      </c>
      <c r="AI76" s="80" t="str">
        <f>IF(AH76="Riesgo Bajo",Variables!$C$31,IF(AH76="Riesgo Medio",Variables!$D$31,IF(AH76="Riesgo Alto",Variables!$E$31,IF(AH76="Riesgo muy Alto",Variables!$E$31))))</f>
        <v>• Continuar con elplan de formación y desarrollo
• Reforzar formaciones 
• Seguimiento cronogramas de capacitación</v>
      </c>
      <c r="AK76" s="73" t="str">
        <f t="shared" si="37"/>
        <v>Riesgo Bajo</v>
      </c>
      <c r="AL76" s="80" t="str">
        <f>IF(AK76="Riesgo Bajo",Variables!$C$34,IF(AK76="Riesgo Medio",Variables!$D$34,IF(AK76="Riesgo Alto",Variables!$E$34,IF(AK76="Riesgo muy Alto",Variables!$E$34))))</f>
        <v>• Continuar plan de desarrollo en puesto de trabajo</v>
      </c>
      <c r="AN76" s="73" t="str">
        <f t="shared" si="38"/>
        <v>Riesgo Bajo</v>
      </c>
      <c r="AO76" s="80" t="str">
        <f>IF(AN76="Riesgo Bajo",Variables!$C$37,IF(AN76="Riesgo Medio",Variables!$D$37,IF(AN76="Riesgo Alto",Variables!$E$37,IF(AN76="Riesgo muy Alto",Variables!$E$37))))</f>
        <v xml:space="preserve">• Supervision constante roles y responsabilidades
• Formación en Planeacion estrategica
• Refuerzo en Distribucion eficaz del tiempo </v>
      </c>
      <c r="AQ76" s="73" t="str">
        <f t="shared" si="39"/>
        <v>Riesgo Bajo</v>
      </c>
      <c r="AR76" s="80" t="str">
        <f>IF(AQ76="Riesgo Bajo",Variables!$C$40,IF(AQ76="Riesgo Medio",Variables!$D$40,IF(AQ76="Riesgo Alto",Variables!$E$40,IF(AQ76="Riesgo muy Alto",Variables!$E$40))))</f>
        <v xml:space="preserve">• Continuar acciones de preventivas sobre demandas de trabajo
• Ejecutar cronogramas con tiempos de entrega 
• Programación de horarios de acuerdo a normativiudad
• Seguimiento a horarios adicionales y su compensación
</v>
      </c>
      <c r="AT76" s="73" t="str">
        <f t="shared" si="40"/>
        <v>Riesgo Bajo</v>
      </c>
      <c r="AU76" s="80" t="str">
        <f>IF(AT76="Riesgo Bajo",Variables!$C$43,IF(AT76="Riesgo Medio",Variables!$D$43,IF(AT76="Riesgo Alto",Variables!$E$43,IF(AT76="Riesgo muy Alto",Variables!$E$43))))</f>
        <v xml:space="preserve">• Marcar prioridades en las tareas. 
• Establecer cronograas de entrega
•  Garantizar descansos y pausas activas
</v>
      </c>
      <c r="AV76" s="65" t="e">
        <f t="shared" si="41"/>
        <v>#DIV/0!</v>
      </c>
      <c r="AW76" s="73" t="e">
        <f t="shared" si="42"/>
        <v>#DIV/0!</v>
      </c>
      <c r="AY76" s="73" t="str">
        <f t="shared" si="43"/>
        <v>Riesgo Bajo</v>
      </c>
      <c r="AZ76" s="80" t="str">
        <f>IF(AY76="Riesgo Bajo",Variables!$C$47,IF(AY76="Riesgo Medio",Variables!$D$47,IF(AY76="Riesgo Alto",Variables!$E$47,IF(AY76="Riesgo muy Alto",Variables!$E$47))))</f>
        <v>• Divulgar alianzas estrategicas para  actividades de esparcimiento y recreacion
• Promover espacios de crecimiento personal, academico, espiritual o deportivo de forma periodica</v>
      </c>
      <c r="BB76" s="73" t="str">
        <f t="shared" si="44"/>
        <v>Riesgo Bajo</v>
      </c>
      <c r="BC76" s="80" t="str">
        <f>IF(BB76="Riesgo Bajo",Variables!$C$50,IF(BB76="Riesgo Medio",Variables!$D$50,IF(BB76="Riesgo Alto",Variables!$E$50,IF(BB76="Riesgo muy Alto",Variables!$E$50))))</f>
        <v xml:space="preserve">• Capacitar en manejo de las finanzas personales y familiares.
•  Promover ahorros </v>
      </c>
      <c r="BE76" s="73" t="str">
        <f t="shared" si="45"/>
        <v>Riesgo Bajo</v>
      </c>
      <c r="BF76" s="80" t="str">
        <f>IF(BE76="Riesgo Bajo",Variables!$C$53,IF(BE76="Riesgo Medio",Variables!$D$53,IF(BE76="Riesgo Alto",Variables!$E$53,IF(BE76="Riesgo muy Alto",Variables!$E$53))))</f>
        <v>• Sin amenaza, conservación, remodelaciones de acuerdo a condiciones economicas</v>
      </c>
      <c r="BH76" s="73" t="str">
        <f t="shared" si="46"/>
        <v>Riesgo Bajo</v>
      </c>
      <c r="BI76" s="80" t="str">
        <f>IF(BH76="Riesgo Bajo",Variables!$C$56,IF(BH76="Riesgo Medio",Variables!$D$56,IF(BH76="Riesgo Alto",Variables!$E$56,IF(BH76="Riesgo muy Alto",Variables!$E$56))))</f>
        <v xml:space="preserve">• Formaciones en manejo del estrés, inteligencia emocional, manejo de situaciones conflictivas, esparcimiento y tiempo libre
</v>
      </c>
      <c r="BK76" s="73" t="str">
        <f t="shared" si="47"/>
        <v>Riesgo Bajo</v>
      </c>
      <c r="BL76" s="80" t="str">
        <f>IF(BJ76&lt;=30,Variables!$C$59,IF(BJ76&lt;=50,Variables!$D$59,IF(BJ76&lt;=60,Variables!$E$59,IF(BJ76&gt;=100,Variables!E133))))</f>
        <v>• Promoción de la salud mental y prevención del trastorno mental en el  trabajo.
• Fomento de estilos de vida saludables.</v>
      </c>
    </row>
    <row r="77" spans="2:64" s="65" customFormat="1" ht="57" customHeight="1" x14ac:dyDescent="0.25">
      <c r="B77" s="66"/>
      <c r="E77" s="66"/>
      <c r="F77" s="66"/>
      <c r="G77" s="66"/>
      <c r="I77" s="67"/>
      <c r="J77" s="78" t="b">
        <f t="shared" si="26"/>
        <v>0</v>
      </c>
      <c r="K77" s="67"/>
      <c r="L77" s="78" t="b">
        <f t="shared" si="27"/>
        <v>0</v>
      </c>
      <c r="N77" s="73" t="str">
        <f t="shared" si="28"/>
        <v>Sin riesgo</v>
      </c>
      <c r="O77" s="74" t="str">
        <f t="shared" si="48"/>
        <v>Medidas de refuerzo, prevención</v>
      </c>
      <c r="Q77" s="22" t="s">
        <v>25</v>
      </c>
      <c r="R77" s="80" t="str">
        <f t="shared" si="29"/>
        <v>ActIvidades de promoción y prevención,seguimiento examenes periodicos</v>
      </c>
      <c r="S77" s="68" t="e">
        <f t="shared" si="30"/>
        <v>#DIV/0!</v>
      </c>
      <c r="T77" s="83" t="e">
        <f t="shared" si="31"/>
        <v>#DIV/0!</v>
      </c>
      <c r="V77" s="73" t="str">
        <f t="shared" si="32"/>
        <v>Riesgo Bajo</v>
      </c>
      <c r="W77" s="74" t="str">
        <f>IF(V77="Riesgo Bajo",Variables!$C$19,IF('Base de datos'!V77="Riesgo Medio",Variables!$D$19,IF('Base de datos'!V77="Riesgo Alto",Variables!$E$19,IF(V77="Riesgo muy Alto",Variables!$E$19))))</f>
        <v xml:space="preserve">• Refuezo habilidades blandas 
• Seguimiento Lideres
•Refuerzo continuo
</v>
      </c>
      <c r="Y77" s="73" t="str">
        <f t="shared" si="33"/>
        <v>Riesgo Bajo</v>
      </c>
      <c r="Z77" s="80" t="str">
        <f>IF(Y77="Riesgo Bajo",Variables!$C$22,IF(Y77="Riesgo Medio",Variables!$D$22,IF(Y77="Riesgo Alto",Variables!$E$22,IF(Y77="Riesgo muy Alto",Variables!$E$22))))</f>
        <v>• Refuezo interacciones grupales 
• Trabajos colaborativos
• Seguimiento y refuerzo habilidades individuales</v>
      </c>
      <c r="AB77" s="73" t="str">
        <f t="shared" si="34"/>
        <v>Riesgo Bajo</v>
      </c>
      <c r="AC77" s="80" t="str">
        <f>IF(AB77="Riesgo Bajo",Variables!$C$25,IF(AB77="Riesgo Medio",Variables!$D$25,IF(AB77="Riesgo Alto",Variables!$E$25,IF(AB77="Riesgo muy Alto",Variables!$E$25))))</f>
        <v>• Continuar retroalimentación constante
• Grupos focales y participativos
• Incentivos cumplimento de logros</v>
      </c>
      <c r="AE77" s="73" t="str">
        <f t="shared" si="35"/>
        <v>Riesgo Bajo</v>
      </c>
      <c r="AF77" s="80" t="str">
        <f>IF(AE77="Riesgo Bajo",Variables!$C$28,IF(AE77="Riesgo Medio",Variables!$D$28,IF(AE77="Riesgo Alto",Variables!$E$28,IF(AE77="Riesgo muy Alto",Variables!$E$28))))</f>
        <v>• Continuar con induccion al puesto, organizacional y seguimiento</v>
      </c>
      <c r="AH77" s="73" t="str">
        <f t="shared" si="36"/>
        <v>Riesgo Bajo</v>
      </c>
      <c r="AI77" s="80" t="str">
        <f>IF(AH77="Riesgo Bajo",Variables!$C$31,IF(AH77="Riesgo Medio",Variables!$D$31,IF(AH77="Riesgo Alto",Variables!$E$31,IF(AH77="Riesgo muy Alto",Variables!$E$31))))</f>
        <v>• Continuar con elplan de formación y desarrollo
• Reforzar formaciones 
• Seguimiento cronogramas de capacitación</v>
      </c>
      <c r="AK77" s="73" t="str">
        <f t="shared" si="37"/>
        <v>Riesgo Bajo</v>
      </c>
      <c r="AL77" s="80" t="str">
        <f>IF(AK77="Riesgo Bajo",Variables!$C$34,IF(AK77="Riesgo Medio",Variables!$D$34,IF(AK77="Riesgo Alto",Variables!$E$34,IF(AK77="Riesgo muy Alto",Variables!$E$34))))</f>
        <v>• Continuar plan de desarrollo en puesto de trabajo</v>
      </c>
      <c r="AN77" s="73" t="str">
        <f t="shared" si="38"/>
        <v>Riesgo Bajo</v>
      </c>
      <c r="AO77" s="80" t="str">
        <f>IF(AN77="Riesgo Bajo",Variables!$C$37,IF(AN77="Riesgo Medio",Variables!$D$37,IF(AN77="Riesgo Alto",Variables!$E$37,IF(AN77="Riesgo muy Alto",Variables!$E$37))))</f>
        <v xml:space="preserve">• Supervision constante roles y responsabilidades
• Formación en Planeacion estrategica
• Refuerzo en Distribucion eficaz del tiempo </v>
      </c>
      <c r="AQ77" s="73" t="str">
        <f t="shared" si="39"/>
        <v>Riesgo Bajo</v>
      </c>
      <c r="AR77" s="80" t="str">
        <f>IF(AQ77="Riesgo Bajo",Variables!$C$40,IF(AQ77="Riesgo Medio",Variables!$D$40,IF(AQ77="Riesgo Alto",Variables!$E$40,IF(AQ77="Riesgo muy Alto",Variables!$E$40))))</f>
        <v xml:space="preserve">• Continuar acciones de preventivas sobre demandas de trabajo
• Ejecutar cronogramas con tiempos de entrega 
• Programación de horarios de acuerdo a normativiudad
• Seguimiento a horarios adicionales y su compensación
</v>
      </c>
      <c r="AT77" s="73" t="str">
        <f t="shared" si="40"/>
        <v>Riesgo Bajo</v>
      </c>
      <c r="AU77" s="80" t="str">
        <f>IF(AT77="Riesgo Bajo",Variables!$C$43,IF(AT77="Riesgo Medio",Variables!$D$43,IF(AT77="Riesgo Alto",Variables!$E$43,IF(AT77="Riesgo muy Alto",Variables!$E$43))))</f>
        <v xml:space="preserve">• Marcar prioridades en las tareas. 
• Establecer cronograas de entrega
•  Garantizar descansos y pausas activas
</v>
      </c>
      <c r="AV77" s="65" t="e">
        <f t="shared" si="41"/>
        <v>#DIV/0!</v>
      </c>
      <c r="AW77" s="73" t="e">
        <f t="shared" si="42"/>
        <v>#DIV/0!</v>
      </c>
      <c r="AY77" s="73" t="str">
        <f t="shared" si="43"/>
        <v>Riesgo Bajo</v>
      </c>
      <c r="AZ77" s="80" t="str">
        <f>IF(AY77="Riesgo Bajo",Variables!$C$47,IF(AY77="Riesgo Medio",Variables!$D$47,IF(AY77="Riesgo Alto",Variables!$E$47,IF(AY77="Riesgo muy Alto",Variables!$E$47))))</f>
        <v>• Divulgar alianzas estrategicas para  actividades de esparcimiento y recreacion
• Promover espacios de crecimiento personal, academico, espiritual o deportivo de forma periodica</v>
      </c>
      <c r="BB77" s="73" t="str">
        <f t="shared" si="44"/>
        <v>Riesgo Bajo</v>
      </c>
      <c r="BC77" s="80" t="str">
        <f>IF(BB77="Riesgo Bajo",Variables!$C$50,IF(BB77="Riesgo Medio",Variables!$D$50,IF(BB77="Riesgo Alto",Variables!$E$50,IF(BB77="Riesgo muy Alto",Variables!$E$50))))</f>
        <v xml:space="preserve">• Capacitar en manejo de las finanzas personales y familiares.
•  Promover ahorros </v>
      </c>
      <c r="BE77" s="73" t="str">
        <f t="shared" si="45"/>
        <v>Riesgo Bajo</v>
      </c>
      <c r="BF77" s="80" t="str">
        <f>IF(BE77="Riesgo Bajo",Variables!$C$53,IF(BE77="Riesgo Medio",Variables!$D$53,IF(BE77="Riesgo Alto",Variables!$E$53,IF(BE77="Riesgo muy Alto",Variables!$E$53))))</f>
        <v>• Sin amenaza, conservación, remodelaciones de acuerdo a condiciones economicas</v>
      </c>
      <c r="BH77" s="73" t="str">
        <f t="shared" si="46"/>
        <v>Riesgo Bajo</v>
      </c>
      <c r="BI77" s="80" t="str">
        <f>IF(BH77="Riesgo Bajo",Variables!$C$56,IF(BH77="Riesgo Medio",Variables!$D$56,IF(BH77="Riesgo Alto",Variables!$E$56,IF(BH77="Riesgo muy Alto",Variables!$E$56))))</f>
        <v xml:space="preserve">• Formaciones en manejo del estrés, inteligencia emocional, manejo de situaciones conflictivas, esparcimiento y tiempo libre
</v>
      </c>
      <c r="BK77" s="73" t="str">
        <f t="shared" si="47"/>
        <v>Riesgo Bajo</v>
      </c>
      <c r="BL77" s="80" t="str">
        <f>IF(BJ77&lt;=30,Variables!$C$59,IF(BJ77&lt;=50,Variables!$D$59,IF(BJ77&lt;=60,Variables!$E$59,IF(BJ77&gt;=100,Variables!E134))))</f>
        <v>• Promoción de la salud mental y prevención del trastorno mental en el  trabajo.
• Fomento de estilos de vida saludables.</v>
      </c>
    </row>
    <row r="78" spans="2:64" s="65" customFormat="1" ht="57" customHeight="1" x14ac:dyDescent="0.25">
      <c r="B78" s="66"/>
      <c r="E78" s="66"/>
      <c r="F78" s="66"/>
      <c r="G78" s="66"/>
      <c r="I78" s="67"/>
      <c r="J78" s="78" t="b">
        <f t="shared" si="26"/>
        <v>0</v>
      </c>
      <c r="K78" s="67"/>
      <c r="L78" s="78" t="b">
        <f t="shared" si="27"/>
        <v>0</v>
      </c>
      <c r="N78" s="73" t="str">
        <f t="shared" si="28"/>
        <v>Sin riesgo</v>
      </c>
      <c r="O78" s="74" t="str">
        <f t="shared" si="48"/>
        <v>Medidas de refuerzo, prevención</v>
      </c>
      <c r="Q78" s="22" t="s">
        <v>25</v>
      </c>
      <c r="R78" s="80" t="str">
        <f t="shared" si="29"/>
        <v>ActIvidades de promoción y prevención,seguimiento examenes periodicos</v>
      </c>
      <c r="S78" s="68" t="e">
        <f t="shared" si="30"/>
        <v>#DIV/0!</v>
      </c>
      <c r="T78" s="83" t="e">
        <f t="shared" si="31"/>
        <v>#DIV/0!</v>
      </c>
      <c r="V78" s="73" t="str">
        <f t="shared" si="32"/>
        <v>Riesgo Bajo</v>
      </c>
      <c r="W78" s="74" t="str">
        <f>IF(V78="Riesgo Bajo",Variables!$C$19,IF('Base de datos'!V78="Riesgo Medio",Variables!$D$19,IF('Base de datos'!V78="Riesgo Alto",Variables!$E$19,IF(V78="Riesgo muy Alto",Variables!$E$19))))</f>
        <v xml:space="preserve">• Refuezo habilidades blandas 
• Seguimiento Lideres
•Refuerzo continuo
</v>
      </c>
      <c r="Y78" s="73" t="str">
        <f t="shared" si="33"/>
        <v>Riesgo Bajo</v>
      </c>
      <c r="Z78" s="80" t="str">
        <f>IF(Y78="Riesgo Bajo",Variables!$C$22,IF(Y78="Riesgo Medio",Variables!$D$22,IF(Y78="Riesgo Alto",Variables!$E$22,IF(Y78="Riesgo muy Alto",Variables!$E$22))))</f>
        <v>• Refuezo interacciones grupales 
• Trabajos colaborativos
• Seguimiento y refuerzo habilidades individuales</v>
      </c>
      <c r="AB78" s="73" t="str">
        <f t="shared" si="34"/>
        <v>Riesgo Bajo</v>
      </c>
      <c r="AC78" s="80" t="str">
        <f>IF(AB78="Riesgo Bajo",Variables!$C$25,IF(AB78="Riesgo Medio",Variables!$D$25,IF(AB78="Riesgo Alto",Variables!$E$25,IF(AB78="Riesgo muy Alto",Variables!$E$25))))</f>
        <v>• Continuar retroalimentación constante
• Grupos focales y participativos
• Incentivos cumplimento de logros</v>
      </c>
      <c r="AE78" s="73" t="str">
        <f t="shared" si="35"/>
        <v>Riesgo Bajo</v>
      </c>
      <c r="AF78" s="80" t="str">
        <f>IF(AE78="Riesgo Bajo",Variables!$C$28,IF(AE78="Riesgo Medio",Variables!$D$28,IF(AE78="Riesgo Alto",Variables!$E$28,IF(AE78="Riesgo muy Alto",Variables!$E$28))))</f>
        <v>• Continuar con induccion al puesto, organizacional y seguimiento</v>
      </c>
      <c r="AH78" s="73" t="str">
        <f t="shared" si="36"/>
        <v>Riesgo Bajo</v>
      </c>
      <c r="AI78" s="80" t="str">
        <f>IF(AH78="Riesgo Bajo",Variables!$C$31,IF(AH78="Riesgo Medio",Variables!$D$31,IF(AH78="Riesgo Alto",Variables!$E$31,IF(AH78="Riesgo muy Alto",Variables!$E$31))))</f>
        <v>• Continuar con elplan de formación y desarrollo
• Reforzar formaciones 
• Seguimiento cronogramas de capacitación</v>
      </c>
      <c r="AK78" s="73" t="str">
        <f t="shared" si="37"/>
        <v>Riesgo Bajo</v>
      </c>
      <c r="AL78" s="80" t="str">
        <f>IF(AK78="Riesgo Bajo",Variables!$C$34,IF(AK78="Riesgo Medio",Variables!$D$34,IF(AK78="Riesgo Alto",Variables!$E$34,IF(AK78="Riesgo muy Alto",Variables!$E$34))))</f>
        <v>• Continuar plan de desarrollo en puesto de trabajo</v>
      </c>
      <c r="AN78" s="73" t="str">
        <f t="shared" si="38"/>
        <v>Riesgo Bajo</v>
      </c>
      <c r="AO78" s="80" t="str">
        <f>IF(AN78="Riesgo Bajo",Variables!$C$37,IF(AN78="Riesgo Medio",Variables!$D$37,IF(AN78="Riesgo Alto",Variables!$E$37,IF(AN78="Riesgo muy Alto",Variables!$E$37))))</f>
        <v xml:space="preserve">• Supervision constante roles y responsabilidades
• Formación en Planeacion estrategica
• Refuerzo en Distribucion eficaz del tiempo </v>
      </c>
      <c r="AQ78" s="73" t="str">
        <f t="shared" si="39"/>
        <v>Riesgo Bajo</v>
      </c>
      <c r="AR78" s="80" t="str">
        <f>IF(AQ78="Riesgo Bajo",Variables!$C$40,IF(AQ78="Riesgo Medio",Variables!$D$40,IF(AQ78="Riesgo Alto",Variables!$E$40,IF(AQ78="Riesgo muy Alto",Variables!$E$40))))</f>
        <v xml:space="preserve">• Continuar acciones de preventivas sobre demandas de trabajo
• Ejecutar cronogramas con tiempos de entrega 
• Programación de horarios de acuerdo a normativiudad
• Seguimiento a horarios adicionales y su compensación
</v>
      </c>
      <c r="AT78" s="73" t="str">
        <f t="shared" si="40"/>
        <v>Riesgo Bajo</v>
      </c>
      <c r="AU78" s="80" t="str">
        <f>IF(AT78="Riesgo Bajo",Variables!$C$43,IF(AT78="Riesgo Medio",Variables!$D$43,IF(AT78="Riesgo Alto",Variables!$E$43,IF(AT78="Riesgo muy Alto",Variables!$E$43))))</f>
        <v xml:space="preserve">• Marcar prioridades en las tareas. 
• Establecer cronograas de entrega
•  Garantizar descansos y pausas activas
</v>
      </c>
      <c r="AV78" s="65" t="e">
        <f t="shared" si="41"/>
        <v>#DIV/0!</v>
      </c>
      <c r="AW78" s="73" t="e">
        <f t="shared" si="42"/>
        <v>#DIV/0!</v>
      </c>
      <c r="AY78" s="73" t="str">
        <f t="shared" si="43"/>
        <v>Riesgo Bajo</v>
      </c>
      <c r="AZ78" s="80" t="str">
        <f>IF(AY78="Riesgo Bajo",Variables!$C$47,IF(AY78="Riesgo Medio",Variables!$D$47,IF(AY78="Riesgo Alto",Variables!$E$47,IF(AY78="Riesgo muy Alto",Variables!$E$47))))</f>
        <v>• Divulgar alianzas estrategicas para  actividades de esparcimiento y recreacion
• Promover espacios de crecimiento personal, academico, espiritual o deportivo de forma periodica</v>
      </c>
      <c r="BB78" s="73" t="str">
        <f t="shared" si="44"/>
        <v>Riesgo Bajo</v>
      </c>
      <c r="BC78" s="80" t="str">
        <f>IF(BB78="Riesgo Bajo",Variables!$C$50,IF(BB78="Riesgo Medio",Variables!$D$50,IF(BB78="Riesgo Alto",Variables!$E$50,IF(BB78="Riesgo muy Alto",Variables!$E$50))))</f>
        <v xml:space="preserve">• Capacitar en manejo de las finanzas personales y familiares.
•  Promover ahorros </v>
      </c>
      <c r="BE78" s="73" t="str">
        <f t="shared" si="45"/>
        <v>Riesgo Bajo</v>
      </c>
      <c r="BF78" s="80" t="str">
        <f>IF(BE78="Riesgo Bajo",Variables!$C$53,IF(BE78="Riesgo Medio",Variables!$D$53,IF(BE78="Riesgo Alto",Variables!$E$53,IF(BE78="Riesgo muy Alto",Variables!$E$53))))</f>
        <v>• Sin amenaza, conservación, remodelaciones de acuerdo a condiciones economicas</v>
      </c>
      <c r="BH78" s="73" t="str">
        <f t="shared" si="46"/>
        <v>Riesgo Bajo</v>
      </c>
      <c r="BI78" s="80" t="str">
        <f>IF(BH78="Riesgo Bajo",Variables!$C$56,IF(BH78="Riesgo Medio",Variables!$D$56,IF(BH78="Riesgo Alto",Variables!$E$56,IF(BH78="Riesgo muy Alto",Variables!$E$56))))</f>
        <v xml:space="preserve">• Formaciones en manejo del estrés, inteligencia emocional, manejo de situaciones conflictivas, esparcimiento y tiempo libre
</v>
      </c>
      <c r="BK78" s="73" t="str">
        <f t="shared" si="47"/>
        <v>Riesgo Bajo</v>
      </c>
      <c r="BL78" s="80" t="str">
        <f>IF(BJ78&lt;=30,Variables!$C$59,IF(BJ78&lt;=50,Variables!$D$59,IF(BJ78&lt;=60,Variables!$E$59,IF(BJ78&gt;=100,Variables!E135))))</f>
        <v>• Promoción de la salud mental y prevención del trastorno mental en el  trabajo.
• Fomento de estilos de vida saludables.</v>
      </c>
    </row>
    <row r="79" spans="2:64" s="65" customFormat="1" ht="57" customHeight="1" x14ac:dyDescent="0.25">
      <c r="B79" s="66"/>
      <c r="E79" s="66"/>
      <c r="F79" s="66"/>
      <c r="G79" s="66"/>
      <c r="I79" s="67"/>
      <c r="J79" s="78" t="b">
        <f t="shared" si="26"/>
        <v>0</v>
      </c>
      <c r="K79" s="67"/>
      <c r="L79" s="78" t="b">
        <f t="shared" si="27"/>
        <v>0</v>
      </c>
      <c r="N79" s="73" t="str">
        <f t="shared" si="28"/>
        <v>Sin riesgo</v>
      </c>
      <c r="O79" s="74" t="str">
        <f t="shared" si="48"/>
        <v>Medidas de refuerzo, prevención</v>
      </c>
      <c r="Q79" s="22" t="s">
        <v>25</v>
      </c>
      <c r="R79" s="80" t="str">
        <f t="shared" si="29"/>
        <v>ActIvidades de promoción y prevención,seguimiento examenes periodicos</v>
      </c>
      <c r="S79" s="68" t="e">
        <f t="shared" si="30"/>
        <v>#DIV/0!</v>
      </c>
      <c r="T79" s="83" t="e">
        <f t="shared" si="31"/>
        <v>#DIV/0!</v>
      </c>
      <c r="V79" s="73" t="str">
        <f t="shared" si="32"/>
        <v>Riesgo Bajo</v>
      </c>
      <c r="W79" s="74" t="str">
        <f>IF(V79="Riesgo Bajo",Variables!$C$19,IF('Base de datos'!V79="Riesgo Medio",Variables!$D$19,IF('Base de datos'!V79="Riesgo Alto",Variables!$E$19,IF(V79="Riesgo muy Alto",Variables!$E$19))))</f>
        <v xml:space="preserve">• Refuezo habilidades blandas 
• Seguimiento Lideres
•Refuerzo continuo
</v>
      </c>
      <c r="Y79" s="73" t="str">
        <f t="shared" si="33"/>
        <v>Riesgo Bajo</v>
      </c>
      <c r="Z79" s="80" t="str">
        <f>IF(Y79="Riesgo Bajo",Variables!$C$22,IF(Y79="Riesgo Medio",Variables!$D$22,IF(Y79="Riesgo Alto",Variables!$E$22,IF(Y79="Riesgo muy Alto",Variables!$E$22))))</f>
        <v>• Refuezo interacciones grupales 
• Trabajos colaborativos
• Seguimiento y refuerzo habilidades individuales</v>
      </c>
      <c r="AB79" s="73" t="str">
        <f t="shared" si="34"/>
        <v>Riesgo Bajo</v>
      </c>
      <c r="AC79" s="80" t="str">
        <f>IF(AB79="Riesgo Bajo",Variables!$C$25,IF(AB79="Riesgo Medio",Variables!$D$25,IF(AB79="Riesgo Alto",Variables!$E$25,IF(AB79="Riesgo muy Alto",Variables!$E$25))))</f>
        <v>• Continuar retroalimentación constante
• Grupos focales y participativos
• Incentivos cumplimento de logros</v>
      </c>
      <c r="AE79" s="73" t="str">
        <f t="shared" si="35"/>
        <v>Riesgo Bajo</v>
      </c>
      <c r="AF79" s="80" t="str">
        <f>IF(AE79="Riesgo Bajo",Variables!$C$28,IF(AE79="Riesgo Medio",Variables!$D$28,IF(AE79="Riesgo Alto",Variables!$E$28,IF(AE79="Riesgo muy Alto",Variables!$E$28))))</f>
        <v>• Continuar con induccion al puesto, organizacional y seguimiento</v>
      </c>
      <c r="AH79" s="73" t="str">
        <f t="shared" si="36"/>
        <v>Riesgo Bajo</v>
      </c>
      <c r="AI79" s="80" t="str">
        <f>IF(AH79="Riesgo Bajo",Variables!$C$31,IF(AH79="Riesgo Medio",Variables!$D$31,IF(AH79="Riesgo Alto",Variables!$E$31,IF(AH79="Riesgo muy Alto",Variables!$E$31))))</f>
        <v>• Continuar con elplan de formación y desarrollo
• Reforzar formaciones 
• Seguimiento cronogramas de capacitación</v>
      </c>
      <c r="AK79" s="73" t="str">
        <f t="shared" si="37"/>
        <v>Riesgo Bajo</v>
      </c>
      <c r="AL79" s="80" t="str">
        <f>IF(AK79="Riesgo Bajo",Variables!$C$34,IF(AK79="Riesgo Medio",Variables!$D$34,IF(AK79="Riesgo Alto",Variables!$E$34,IF(AK79="Riesgo muy Alto",Variables!$E$34))))</f>
        <v>• Continuar plan de desarrollo en puesto de trabajo</v>
      </c>
      <c r="AN79" s="73" t="str">
        <f t="shared" si="38"/>
        <v>Riesgo Bajo</v>
      </c>
      <c r="AO79" s="80" t="str">
        <f>IF(AN79="Riesgo Bajo",Variables!$C$37,IF(AN79="Riesgo Medio",Variables!$D$37,IF(AN79="Riesgo Alto",Variables!$E$37,IF(AN79="Riesgo muy Alto",Variables!$E$37))))</f>
        <v xml:space="preserve">• Supervision constante roles y responsabilidades
• Formación en Planeacion estrategica
• Refuerzo en Distribucion eficaz del tiempo </v>
      </c>
      <c r="AQ79" s="73" t="str">
        <f t="shared" si="39"/>
        <v>Riesgo Bajo</v>
      </c>
      <c r="AR79" s="80" t="str">
        <f>IF(AQ79="Riesgo Bajo",Variables!$C$40,IF(AQ79="Riesgo Medio",Variables!$D$40,IF(AQ79="Riesgo Alto",Variables!$E$40,IF(AQ79="Riesgo muy Alto",Variables!$E$40))))</f>
        <v xml:space="preserve">• Continuar acciones de preventivas sobre demandas de trabajo
• Ejecutar cronogramas con tiempos de entrega 
• Programación de horarios de acuerdo a normativiudad
• Seguimiento a horarios adicionales y su compensación
</v>
      </c>
      <c r="AT79" s="73" t="str">
        <f t="shared" si="40"/>
        <v>Riesgo Bajo</v>
      </c>
      <c r="AU79" s="80" t="str">
        <f>IF(AT79="Riesgo Bajo",Variables!$C$43,IF(AT79="Riesgo Medio",Variables!$D$43,IF(AT79="Riesgo Alto",Variables!$E$43,IF(AT79="Riesgo muy Alto",Variables!$E$43))))</f>
        <v xml:space="preserve">• Marcar prioridades en las tareas. 
• Establecer cronograas de entrega
•  Garantizar descansos y pausas activas
</v>
      </c>
      <c r="AV79" s="65" t="e">
        <f t="shared" si="41"/>
        <v>#DIV/0!</v>
      </c>
      <c r="AW79" s="73" t="e">
        <f t="shared" si="42"/>
        <v>#DIV/0!</v>
      </c>
      <c r="AY79" s="73" t="str">
        <f t="shared" si="43"/>
        <v>Riesgo Bajo</v>
      </c>
      <c r="AZ79" s="80" t="str">
        <f>IF(AY79="Riesgo Bajo",Variables!$C$47,IF(AY79="Riesgo Medio",Variables!$D$47,IF(AY79="Riesgo Alto",Variables!$E$47,IF(AY79="Riesgo muy Alto",Variables!$E$47))))</f>
        <v>• Divulgar alianzas estrategicas para  actividades de esparcimiento y recreacion
• Promover espacios de crecimiento personal, academico, espiritual o deportivo de forma periodica</v>
      </c>
      <c r="BB79" s="73" t="str">
        <f t="shared" si="44"/>
        <v>Riesgo Bajo</v>
      </c>
      <c r="BC79" s="80" t="str">
        <f>IF(BB79="Riesgo Bajo",Variables!$C$50,IF(BB79="Riesgo Medio",Variables!$D$50,IF(BB79="Riesgo Alto",Variables!$E$50,IF(BB79="Riesgo muy Alto",Variables!$E$50))))</f>
        <v xml:space="preserve">• Capacitar en manejo de las finanzas personales y familiares.
•  Promover ahorros </v>
      </c>
      <c r="BE79" s="73" t="str">
        <f t="shared" si="45"/>
        <v>Riesgo Bajo</v>
      </c>
      <c r="BF79" s="80" t="str">
        <f>IF(BE79="Riesgo Bajo",Variables!$C$53,IF(BE79="Riesgo Medio",Variables!$D$53,IF(BE79="Riesgo Alto",Variables!$E$53,IF(BE79="Riesgo muy Alto",Variables!$E$53))))</f>
        <v>• Sin amenaza, conservación, remodelaciones de acuerdo a condiciones economicas</v>
      </c>
      <c r="BH79" s="73" t="str">
        <f t="shared" si="46"/>
        <v>Riesgo Bajo</v>
      </c>
      <c r="BI79" s="80" t="str">
        <f>IF(BH79="Riesgo Bajo",Variables!$C$56,IF(BH79="Riesgo Medio",Variables!$D$56,IF(BH79="Riesgo Alto",Variables!$E$56,IF(BH79="Riesgo muy Alto",Variables!$E$56))))</f>
        <v xml:space="preserve">• Formaciones en manejo del estrés, inteligencia emocional, manejo de situaciones conflictivas, esparcimiento y tiempo libre
</v>
      </c>
      <c r="BK79" s="73" t="str">
        <f t="shared" si="47"/>
        <v>Riesgo Bajo</v>
      </c>
      <c r="BL79" s="80" t="str">
        <f>IF(BJ79&lt;=30,Variables!$C$59,IF(BJ79&lt;=50,Variables!$D$59,IF(BJ79&lt;=60,Variables!$E$59,IF(BJ79&gt;=100,Variables!E136))))</f>
        <v>• Promoción de la salud mental y prevención del trastorno mental en el  trabajo.
• Fomento de estilos de vida saludables.</v>
      </c>
    </row>
    <row r="80" spans="2:64" s="65" customFormat="1" ht="57" customHeight="1" x14ac:dyDescent="0.25">
      <c r="B80" s="66"/>
      <c r="E80" s="66"/>
      <c r="F80" s="66"/>
      <c r="G80" s="66"/>
      <c r="I80" s="67"/>
      <c r="J80" s="78" t="b">
        <f t="shared" si="26"/>
        <v>0</v>
      </c>
      <c r="K80" s="67"/>
      <c r="L80" s="78" t="b">
        <f t="shared" si="27"/>
        <v>0</v>
      </c>
      <c r="N80" s="73" t="str">
        <f t="shared" si="28"/>
        <v>Sin riesgo</v>
      </c>
      <c r="O80" s="74" t="str">
        <f t="shared" si="48"/>
        <v>Medidas de refuerzo, prevención</v>
      </c>
      <c r="Q80" s="22" t="s">
        <v>25</v>
      </c>
      <c r="R80" s="80" t="str">
        <f t="shared" si="29"/>
        <v>ActIvidades de promoción y prevención,seguimiento examenes periodicos</v>
      </c>
      <c r="S80" s="68" t="e">
        <f t="shared" si="30"/>
        <v>#DIV/0!</v>
      </c>
      <c r="T80" s="83" t="e">
        <f t="shared" si="31"/>
        <v>#DIV/0!</v>
      </c>
      <c r="V80" s="73" t="str">
        <f t="shared" si="32"/>
        <v>Riesgo Bajo</v>
      </c>
      <c r="W80" s="74" t="str">
        <f>IF(V80="Riesgo Bajo",Variables!$C$19,IF('Base de datos'!V80="Riesgo Medio",Variables!$D$19,IF('Base de datos'!V80="Riesgo Alto",Variables!$E$19,IF(V80="Riesgo muy Alto",Variables!$E$19))))</f>
        <v xml:space="preserve">• Refuezo habilidades blandas 
• Seguimiento Lideres
•Refuerzo continuo
</v>
      </c>
      <c r="Y80" s="73" t="str">
        <f t="shared" si="33"/>
        <v>Riesgo Bajo</v>
      </c>
      <c r="Z80" s="80" t="str">
        <f>IF(Y80="Riesgo Bajo",Variables!$C$22,IF(Y80="Riesgo Medio",Variables!$D$22,IF(Y80="Riesgo Alto",Variables!$E$22,IF(Y80="Riesgo muy Alto",Variables!$E$22))))</f>
        <v>• Refuezo interacciones grupales 
• Trabajos colaborativos
• Seguimiento y refuerzo habilidades individuales</v>
      </c>
      <c r="AB80" s="73" t="str">
        <f t="shared" si="34"/>
        <v>Riesgo Bajo</v>
      </c>
      <c r="AC80" s="80" t="str">
        <f>IF(AB80="Riesgo Bajo",Variables!$C$25,IF(AB80="Riesgo Medio",Variables!$D$25,IF(AB80="Riesgo Alto",Variables!$E$25,IF(AB80="Riesgo muy Alto",Variables!$E$25))))</f>
        <v>• Continuar retroalimentación constante
• Grupos focales y participativos
• Incentivos cumplimento de logros</v>
      </c>
      <c r="AE80" s="73" t="str">
        <f t="shared" si="35"/>
        <v>Riesgo Bajo</v>
      </c>
      <c r="AF80" s="80" t="str">
        <f>IF(AE80="Riesgo Bajo",Variables!$C$28,IF(AE80="Riesgo Medio",Variables!$D$28,IF(AE80="Riesgo Alto",Variables!$E$28,IF(AE80="Riesgo muy Alto",Variables!$E$28))))</f>
        <v>• Continuar con induccion al puesto, organizacional y seguimiento</v>
      </c>
      <c r="AH80" s="73" t="str">
        <f t="shared" si="36"/>
        <v>Riesgo Bajo</v>
      </c>
      <c r="AI80" s="80" t="str">
        <f>IF(AH80="Riesgo Bajo",Variables!$C$31,IF(AH80="Riesgo Medio",Variables!$D$31,IF(AH80="Riesgo Alto",Variables!$E$31,IF(AH80="Riesgo muy Alto",Variables!$E$31))))</f>
        <v>• Continuar con elplan de formación y desarrollo
• Reforzar formaciones 
• Seguimiento cronogramas de capacitación</v>
      </c>
      <c r="AK80" s="73" t="str">
        <f t="shared" si="37"/>
        <v>Riesgo Bajo</v>
      </c>
      <c r="AL80" s="80" t="str">
        <f>IF(AK80="Riesgo Bajo",Variables!$C$34,IF(AK80="Riesgo Medio",Variables!$D$34,IF(AK80="Riesgo Alto",Variables!$E$34,IF(AK80="Riesgo muy Alto",Variables!$E$34))))</f>
        <v>• Continuar plan de desarrollo en puesto de trabajo</v>
      </c>
      <c r="AN80" s="73" t="str">
        <f t="shared" si="38"/>
        <v>Riesgo Bajo</v>
      </c>
      <c r="AO80" s="80" t="str">
        <f>IF(AN80="Riesgo Bajo",Variables!$C$37,IF(AN80="Riesgo Medio",Variables!$D$37,IF(AN80="Riesgo Alto",Variables!$E$37,IF(AN80="Riesgo muy Alto",Variables!$E$37))))</f>
        <v xml:space="preserve">• Supervision constante roles y responsabilidades
• Formación en Planeacion estrategica
• Refuerzo en Distribucion eficaz del tiempo </v>
      </c>
      <c r="AQ80" s="73" t="str">
        <f t="shared" si="39"/>
        <v>Riesgo Bajo</v>
      </c>
      <c r="AR80" s="80" t="str">
        <f>IF(AQ80="Riesgo Bajo",Variables!$C$40,IF(AQ80="Riesgo Medio",Variables!$D$40,IF(AQ80="Riesgo Alto",Variables!$E$40,IF(AQ80="Riesgo muy Alto",Variables!$E$40))))</f>
        <v xml:space="preserve">• Continuar acciones de preventivas sobre demandas de trabajo
• Ejecutar cronogramas con tiempos de entrega 
• Programación de horarios de acuerdo a normativiudad
• Seguimiento a horarios adicionales y su compensación
</v>
      </c>
      <c r="AT80" s="73" t="str">
        <f t="shared" si="40"/>
        <v>Riesgo Bajo</v>
      </c>
      <c r="AU80" s="80" t="str">
        <f>IF(AT80="Riesgo Bajo",Variables!$C$43,IF(AT80="Riesgo Medio",Variables!$D$43,IF(AT80="Riesgo Alto",Variables!$E$43,IF(AT80="Riesgo muy Alto",Variables!$E$43))))</f>
        <v xml:space="preserve">• Marcar prioridades en las tareas. 
• Establecer cronograas de entrega
•  Garantizar descansos y pausas activas
</v>
      </c>
      <c r="AV80" s="65" t="e">
        <f t="shared" si="41"/>
        <v>#DIV/0!</v>
      </c>
      <c r="AW80" s="73" t="e">
        <f t="shared" si="42"/>
        <v>#DIV/0!</v>
      </c>
      <c r="AY80" s="73" t="str">
        <f t="shared" si="43"/>
        <v>Riesgo Bajo</v>
      </c>
      <c r="AZ80" s="80" t="str">
        <f>IF(AY80="Riesgo Bajo",Variables!$C$47,IF(AY80="Riesgo Medio",Variables!$D$47,IF(AY80="Riesgo Alto",Variables!$E$47,IF(AY80="Riesgo muy Alto",Variables!$E$47))))</f>
        <v>• Divulgar alianzas estrategicas para  actividades de esparcimiento y recreacion
• Promover espacios de crecimiento personal, academico, espiritual o deportivo de forma periodica</v>
      </c>
      <c r="BB80" s="73" t="str">
        <f t="shared" si="44"/>
        <v>Riesgo Bajo</v>
      </c>
      <c r="BC80" s="80" t="str">
        <f>IF(BB80="Riesgo Bajo",Variables!$C$50,IF(BB80="Riesgo Medio",Variables!$D$50,IF(BB80="Riesgo Alto",Variables!$E$50,IF(BB80="Riesgo muy Alto",Variables!$E$50))))</f>
        <v xml:space="preserve">• Capacitar en manejo de las finanzas personales y familiares.
•  Promover ahorros </v>
      </c>
      <c r="BE80" s="73" t="str">
        <f t="shared" si="45"/>
        <v>Riesgo Bajo</v>
      </c>
      <c r="BF80" s="80" t="str">
        <f>IF(BE80="Riesgo Bajo",Variables!$C$53,IF(BE80="Riesgo Medio",Variables!$D$53,IF(BE80="Riesgo Alto",Variables!$E$53,IF(BE80="Riesgo muy Alto",Variables!$E$53))))</f>
        <v>• Sin amenaza, conservación, remodelaciones de acuerdo a condiciones economicas</v>
      </c>
      <c r="BH80" s="73" t="str">
        <f t="shared" si="46"/>
        <v>Riesgo Bajo</v>
      </c>
      <c r="BI80" s="80" t="str">
        <f>IF(BH80="Riesgo Bajo",Variables!$C$56,IF(BH80="Riesgo Medio",Variables!$D$56,IF(BH80="Riesgo Alto",Variables!$E$56,IF(BH80="Riesgo muy Alto",Variables!$E$56))))</f>
        <v xml:space="preserve">• Formaciones en manejo del estrés, inteligencia emocional, manejo de situaciones conflictivas, esparcimiento y tiempo libre
</v>
      </c>
      <c r="BK80" s="73" t="str">
        <f t="shared" si="47"/>
        <v>Riesgo Bajo</v>
      </c>
      <c r="BL80" s="80" t="str">
        <f>IF(BJ80&lt;=30,Variables!$C$59,IF(BJ80&lt;=50,Variables!$D$59,IF(BJ80&lt;=60,Variables!$E$59,IF(BJ80&gt;=100,Variables!E137))))</f>
        <v>• Promoción de la salud mental y prevención del trastorno mental en el  trabajo.
• Fomento de estilos de vida saludables.</v>
      </c>
    </row>
    <row r="81" spans="2:64" s="65" customFormat="1" ht="57" customHeight="1" x14ac:dyDescent="0.25">
      <c r="B81" s="66"/>
      <c r="E81" s="66"/>
      <c r="F81" s="66"/>
      <c r="G81" s="66"/>
      <c r="I81" s="67"/>
      <c r="J81" s="78" t="b">
        <f t="shared" si="26"/>
        <v>0</v>
      </c>
      <c r="K81" s="67"/>
      <c r="L81" s="78" t="b">
        <f t="shared" si="27"/>
        <v>0</v>
      </c>
      <c r="N81" s="73" t="str">
        <f t="shared" si="28"/>
        <v>Sin riesgo</v>
      </c>
      <c r="O81" s="74" t="str">
        <f t="shared" si="48"/>
        <v>Medidas de refuerzo, prevención</v>
      </c>
      <c r="Q81" s="22" t="s">
        <v>25</v>
      </c>
      <c r="R81" s="80" t="str">
        <f t="shared" si="29"/>
        <v>ActIvidades de promoción y prevención,seguimiento examenes periodicos</v>
      </c>
      <c r="S81" s="68" t="e">
        <f t="shared" si="30"/>
        <v>#DIV/0!</v>
      </c>
      <c r="T81" s="83" t="e">
        <f t="shared" si="31"/>
        <v>#DIV/0!</v>
      </c>
      <c r="V81" s="73" t="str">
        <f t="shared" si="32"/>
        <v>Riesgo Bajo</v>
      </c>
      <c r="W81" s="74" t="str">
        <f>IF(V81="Riesgo Bajo",Variables!$C$19,IF('Base de datos'!V81="Riesgo Medio",Variables!$D$19,IF('Base de datos'!V81="Riesgo Alto",Variables!$E$19,IF(V81="Riesgo muy Alto",Variables!$E$19))))</f>
        <v xml:space="preserve">• Refuezo habilidades blandas 
• Seguimiento Lideres
•Refuerzo continuo
</v>
      </c>
      <c r="Y81" s="73" t="str">
        <f t="shared" si="33"/>
        <v>Riesgo Bajo</v>
      </c>
      <c r="Z81" s="80" t="str">
        <f>IF(Y81="Riesgo Bajo",Variables!$C$22,IF(Y81="Riesgo Medio",Variables!$D$22,IF(Y81="Riesgo Alto",Variables!$E$22,IF(Y81="Riesgo muy Alto",Variables!$E$22))))</f>
        <v>• Refuezo interacciones grupales 
• Trabajos colaborativos
• Seguimiento y refuerzo habilidades individuales</v>
      </c>
      <c r="AB81" s="73" t="str">
        <f t="shared" si="34"/>
        <v>Riesgo Bajo</v>
      </c>
      <c r="AC81" s="80" t="str">
        <f>IF(AB81="Riesgo Bajo",Variables!$C$25,IF(AB81="Riesgo Medio",Variables!$D$25,IF(AB81="Riesgo Alto",Variables!$E$25,IF(AB81="Riesgo muy Alto",Variables!$E$25))))</f>
        <v>• Continuar retroalimentación constante
• Grupos focales y participativos
• Incentivos cumplimento de logros</v>
      </c>
      <c r="AE81" s="73" t="str">
        <f t="shared" si="35"/>
        <v>Riesgo Bajo</v>
      </c>
      <c r="AF81" s="80" t="str">
        <f>IF(AE81="Riesgo Bajo",Variables!$C$28,IF(AE81="Riesgo Medio",Variables!$D$28,IF(AE81="Riesgo Alto",Variables!$E$28,IF(AE81="Riesgo muy Alto",Variables!$E$28))))</f>
        <v>• Continuar con induccion al puesto, organizacional y seguimiento</v>
      </c>
      <c r="AH81" s="73" t="str">
        <f t="shared" si="36"/>
        <v>Riesgo Bajo</v>
      </c>
      <c r="AI81" s="80" t="str">
        <f>IF(AH81="Riesgo Bajo",Variables!$C$31,IF(AH81="Riesgo Medio",Variables!$D$31,IF(AH81="Riesgo Alto",Variables!$E$31,IF(AH81="Riesgo muy Alto",Variables!$E$31))))</f>
        <v>• Continuar con elplan de formación y desarrollo
• Reforzar formaciones 
• Seguimiento cronogramas de capacitación</v>
      </c>
      <c r="AK81" s="73" t="str">
        <f t="shared" si="37"/>
        <v>Riesgo Bajo</v>
      </c>
      <c r="AL81" s="80" t="str">
        <f>IF(AK81="Riesgo Bajo",Variables!$C$34,IF(AK81="Riesgo Medio",Variables!$D$34,IF(AK81="Riesgo Alto",Variables!$E$34,IF(AK81="Riesgo muy Alto",Variables!$E$34))))</f>
        <v>• Continuar plan de desarrollo en puesto de trabajo</v>
      </c>
      <c r="AN81" s="73" t="str">
        <f t="shared" si="38"/>
        <v>Riesgo Bajo</v>
      </c>
      <c r="AO81" s="80" t="str">
        <f>IF(AN81="Riesgo Bajo",Variables!$C$37,IF(AN81="Riesgo Medio",Variables!$D$37,IF(AN81="Riesgo Alto",Variables!$E$37,IF(AN81="Riesgo muy Alto",Variables!$E$37))))</f>
        <v xml:space="preserve">• Supervision constante roles y responsabilidades
• Formación en Planeacion estrategica
• Refuerzo en Distribucion eficaz del tiempo </v>
      </c>
      <c r="AQ81" s="73" t="str">
        <f t="shared" si="39"/>
        <v>Riesgo Bajo</v>
      </c>
      <c r="AR81" s="80" t="str">
        <f>IF(AQ81="Riesgo Bajo",Variables!$C$40,IF(AQ81="Riesgo Medio",Variables!$D$40,IF(AQ81="Riesgo Alto",Variables!$E$40,IF(AQ81="Riesgo muy Alto",Variables!$E$40))))</f>
        <v xml:space="preserve">• Continuar acciones de preventivas sobre demandas de trabajo
• Ejecutar cronogramas con tiempos de entrega 
• Programación de horarios de acuerdo a normativiudad
• Seguimiento a horarios adicionales y su compensación
</v>
      </c>
      <c r="AT81" s="73" t="str">
        <f t="shared" si="40"/>
        <v>Riesgo Bajo</v>
      </c>
      <c r="AU81" s="80" t="str">
        <f>IF(AT81="Riesgo Bajo",Variables!$C$43,IF(AT81="Riesgo Medio",Variables!$D$43,IF(AT81="Riesgo Alto",Variables!$E$43,IF(AT81="Riesgo muy Alto",Variables!$E$43))))</f>
        <v xml:space="preserve">• Marcar prioridades en las tareas. 
• Establecer cronograas de entrega
•  Garantizar descansos y pausas activas
</v>
      </c>
      <c r="AV81" s="65" t="e">
        <f t="shared" si="41"/>
        <v>#DIV/0!</v>
      </c>
      <c r="AW81" s="73" t="e">
        <f t="shared" si="42"/>
        <v>#DIV/0!</v>
      </c>
      <c r="AY81" s="73" t="str">
        <f t="shared" si="43"/>
        <v>Riesgo Bajo</v>
      </c>
      <c r="AZ81" s="80" t="str">
        <f>IF(AY81="Riesgo Bajo",Variables!$C$47,IF(AY81="Riesgo Medio",Variables!$D$47,IF(AY81="Riesgo Alto",Variables!$E$47,IF(AY81="Riesgo muy Alto",Variables!$E$47))))</f>
        <v>• Divulgar alianzas estrategicas para  actividades de esparcimiento y recreacion
• Promover espacios de crecimiento personal, academico, espiritual o deportivo de forma periodica</v>
      </c>
      <c r="BB81" s="73" t="str">
        <f t="shared" si="44"/>
        <v>Riesgo Bajo</v>
      </c>
      <c r="BC81" s="80" t="str">
        <f>IF(BB81="Riesgo Bajo",Variables!$C$50,IF(BB81="Riesgo Medio",Variables!$D$50,IF(BB81="Riesgo Alto",Variables!$E$50,IF(BB81="Riesgo muy Alto",Variables!$E$50))))</f>
        <v xml:space="preserve">• Capacitar en manejo de las finanzas personales y familiares.
•  Promover ahorros </v>
      </c>
      <c r="BE81" s="73" t="str">
        <f t="shared" si="45"/>
        <v>Riesgo Bajo</v>
      </c>
      <c r="BF81" s="80" t="str">
        <f>IF(BE81="Riesgo Bajo",Variables!$C$53,IF(BE81="Riesgo Medio",Variables!$D$53,IF(BE81="Riesgo Alto",Variables!$E$53,IF(BE81="Riesgo muy Alto",Variables!$E$53))))</f>
        <v>• Sin amenaza, conservación, remodelaciones de acuerdo a condiciones economicas</v>
      </c>
      <c r="BH81" s="73" t="str">
        <f t="shared" si="46"/>
        <v>Riesgo Bajo</v>
      </c>
      <c r="BI81" s="80" t="str">
        <f>IF(BH81="Riesgo Bajo",Variables!$C$56,IF(BH81="Riesgo Medio",Variables!$D$56,IF(BH81="Riesgo Alto",Variables!$E$56,IF(BH81="Riesgo muy Alto",Variables!$E$56))))</f>
        <v xml:space="preserve">• Formaciones en manejo del estrés, inteligencia emocional, manejo de situaciones conflictivas, esparcimiento y tiempo libre
</v>
      </c>
      <c r="BK81" s="73" t="str">
        <f t="shared" si="47"/>
        <v>Riesgo Bajo</v>
      </c>
      <c r="BL81" s="80" t="str">
        <f>IF(BJ81&lt;=30,Variables!$C$59,IF(BJ81&lt;=50,Variables!$D$59,IF(BJ81&lt;=60,Variables!$E$59,IF(BJ81&gt;=100,Variables!E138))))</f>
        <v>• Promoción de la salud mental y prevención del trastorno mental en el  trabajo.
• Fomento de estilos de vida saludables.</v>
      </c>
    </row>
    <row r="82" spans="2:64" s="65" customFormat="1" ht="57" customHeight="1" x14ac:dyDescent="0.25">
      <c r="B82" s="66"/>
      <c r="E82" s="66"/>
      <c r="F82" s="66"/>
      <c r="G82" s="66"/>
      <c r="I82" s="67"/>
      <c r="J82" s="78" t="b">
        <f t="shared" si="26"/>
        <v>0</v>
      </c>
      <c r="K82" s="67"/>
      <c r="L82" s="78" t="b">
        <f t="shared" si="27"/>
        <v>0</v>
      </c>
      <c r="N82" s="73" t="str">
        <f t="shared" si="28"/>
        <v>Sin riesgo</v>
      </c>
      <c r="O82" s="74" t="str">
        <f t="shared" si="48"/>
        <v>Medidas de refuerzo, prevención</v>
      </c>
      <c r="Q82" s="22" t="s">
        <v>25</v>
      </c>
      <c r="R82" s="80" t="str">
        <f t="shared" si="29"/>
        <v>ActIvidades de promoción y prevención,seguimiento examenes periodicos</v>
      </c>
      <c r="S82" s="68" t="e">
        <f t="shared" si="30"/>
        <v>#DIV/0!</v>
      </c>
      <c r="T82" s="83" t="e">
        <f t="shared" si="31"/>
        <v>#DIV/0!</v>
      </c>
      <c r="V82" s="73" t="str">
        <f t="shared" si="32"/>
        <v>Riesgo Bajo</v>
      </c>
      <c r="W82" s="74" t="str">
        <f>IF(V82="Riesgo Bajo",Variables!$C$19,IF('Base de datos'!V82="Riesgo Medio",Variables!$D$19,IF('Base de datos'!V82="Riesgo Alto",Variables!$E$19,IF(V82="Riesgo muy Alto",Variables!$E$19))))</f>
        <v xml:space="preserve">• Refuezo habilidades blandas 
• Seguimiento Lideres
•Refuerzo continuo
</v>
      </c>
      <c r="Y82" s="73" t="str">
        <f t="shared" si="33"/>
        <v>Riesgo Bajo</v>
      </c>
      <c r="Z82" s="80" t="str">
        <f>IF(Y82="Riesgo Bajo",Variables!$C$22,IF(Y82="Riesgo Medio",Variables!$D$22,IF(Y82="Riesgo Alto",Variables!$E$22,IF(Y82="Riesgo muy Alto",Variables!$E$22))))</f>
        <v>• Refuezo interacciones grupales 
• Trabajos colaborativos
• Seguimiento y refuerzo habilidades individuales</v>
      </c>
      <c r="AB82" s="73" t="str">
        <f t="shared" si="34"/>
        <v>Riesgo Bajo</v>
      </c>
      <c r="AC82" s="80" t="str">
        <f>IF(AB82="Riesgo Bajo",Variables!$C$25,IF(AB82="Riesgo Medio",Variables!$D$25,IF(AB82="Riesgo Alto",Variables!$E$25,IF(AB82="Riesgo muy Alto",Variables!$E$25))))</f>
        <v>• Continuar retroalimentación constante
• Grupos focales y participativos
• Incentivos cumplimento de logros</v>
      </c>
      <c r="AE82" s="73" t="str">
        <f t="shared" si="35"/>
        <v>Riesgo Bajo</v>
      </c>
      <c r="AF82" s="80" t="str">
        <f>IF(AE82="Riesgo Bajo",Variables!$C$28,IF(AE82="Riesgo Medio",Variables!$D$28,IF(AE82="Riesgo Alto",Variables!$E$28,IF(AE82="Riesgo muy Alto",Variables!$E$28))))</f>
        <v>• Continuar con induccion al puesto, organizacional y seguimiento</v>
      </c>
      <c r="AH82" s="73" t="str">
        <f t="shared" si="36"/>
        <v>Riesgo Bajo</v>
      </c>
      <c r="AI82" s="80" t="str">
        <f>IF(AH82="Riesgo Bajo",Variables!$C$31,IF(AH82="Riesgo Medio",Variables!$D$31,IF(AH82="Riesgo Alto",Variables!$E$31,IF(AH82="Riesgo muy Alto",Variables!$E$31))))</f>
        <v>• Continuar con elplan de formación y desarrollo
• Reforzar formaciones 
• Seguimiento cronogramas de capacitación</v>
      </c>
      <c r="AK82" s="73" t="str">
        <f t="shared" si="37"/>
        <v>Riesgo Bajo</v>
      </c>
      <c r="AL82" s="80" t="str">
        <f>IF(AK82="Riesgo Bajo",Variables!$C$34,IF(AK82="Riesgo Medio",Variables!$D$34,IF(AK82="Riesgo Alto",Variables!$E$34,IF(AK82="Riesgo muy Alto",Variables!$E$34))))</f>
        <v>• Continuar plan de desarrollo en puesto de trabajo</v>
      </c>
      <c r="AN82" s="73" t="str">
        <f t="shared" si="38"/>
        <v>Riesgo Bajo</v>
      </c>
      <c r="AO82" s="80" t="str">
        <f>IF(AN82="Riesgo Bajo",Variables!$C$37,IF(AN82="Riesgo Medio",Variables!$D$37,IF(AN82="Riesgo Alto",Variables!$E$37,IF(AN82="Riesgo muy Alto",Variables!$E$37))))</f>
        <v xml:space="preserve">• Supervision constante roles y responsabilidades
• Formación en Planeacion estrategica
• Refuerzo en Distribucion eficaz del tiempo </v>
      </c>
      <c r="AQ82" s="73" t="str">
        <f t="shared" si="39"/>
        <v>Riesgo Bajo</v>
      </c>
      <c r="AR82" s="80" t="str">
        <f>IF(AQ82="Riesgo Bajo",Variables!$C$40,IF(AQ82="Riesgo Medio",Variables!$D$40,IF(AQ82="Riesgo Alto",Variables!$E$40,IF(AQ82="Riesgo muy Alto",Variables!$E$40))))</f>
        <v xml:space="preserve">• Continuar acciones de preventivas sobre demandas de trabajo
• Ejecutar cronogramas con tiempos de entrega 
• Programación de horarios de acuerdo a normativiudad
• Seguimiento a horarios adicionales y su compensación
</v>
      </c>
      <c r="AT82" s="73" t="str">
        <f t="shared" si="40"/>
        <v>Riesgo Bajo</v>
      </c>
      <c r="AU82" s="80" t="str">
        <f>IF(AT82="Riesgo Bajo",Variables!$C$43,IF(AT82="Riesgo Medio",Variables!$D$43,IF(AT82="Riesgo Alto",Variables!$E$43,IF(AT82="Riesgo muy Alto",Variables!$E$43))))</f>
        <v xml:space="preserve">• Marcar prioridades en las tareas. 
• Establecer cronograas de entrega
•  Garantizar descansos y pausas activas
</v>
      </c>
      <c r="AV82" s="65" t="e">
        <f t="shared" si="41"/>
        <v>#DIV/0!</v>
      </c>
      <c r="AW82" s="73" t="e">
        <f t="shared" si="42"/>
        <v>#DIV/0!</v>
      </c>
      <c r="AY82" s="73" t="str">
        <f t="shared" si="43"/>
        <v>Riesgo Bajo</v>
      </c>
      <c r="AZ82" s="80" t="str">
        <f>IF(AY82="Riesgo Bajo",Variables!$C$47,IF(AY82="Riesgo Medio",Variables!$D$47,IF(AY82="Riesgo Alto",Variables!$E$47,IF(AY82="Riesgo muy Alto",Variables!$E$47))))</f>
        <v>• Divulgar alianzas estrategicas para  actividades de esparcimiento y recreacion
• Promover espacios de crecimiento personal, academico, espiritual o deportivo de forma periodica</v>
      </c>
      <c r="BB82" s="73" t="str">
        <f t="shared" si="44"/>
        <v>Riesgo Bajo</v>
      </c>
      <c r="BC82" s="80" t="str">
        <f>IF(BB82="Riesgo Bajo",Variables!$C$50,IF(BB82="Riesgo Medio",Variables!$D$50,IF(BB82="Riesgo Alto",Variables!$E$50,IF(BB82="Riesgo muy Alto",Variables!$E$50))))</f>
        <v xml:space="preserve">• Capacitar en manejo de las finanzas personales y familiares.
•  Promover ahorros </v>
      </c>
      <c r="BE82" s="73" t="str">
        <f t="shared" si="45"/>
        <v>Riesgo Bajo</v>
      </c>
      <c r="BF82" s="80" t="str">
        <f>IF(BE82="Riesgo Bajo",Variables!$C$53,IF(BE82="Riesgo Medio",Variables!$D$53,IF(BE82="Riesgo Alto",Variables!$E$53,IF(BE82="Riesgo muy Alto",Variables!$E$53))))</f>
        <v>• Sin amenaza, conservación, remodelaciones de acuerdo a condiciones economicas</v>
      </c>
      <c r="BH82" s="73" t="str">
        <f t="shared" si="46"/>
        <v>Riesgo Bajo</v>
      </c>
      <c r="BI82" s="80" t="str">
        <f>IF(BH82="Riesgo Bajo",Variables!$C$56,IF(BH82="Riesgo Medio",Variables!$D$56,IF(BH82="Riesgo Alto",Variables!$E$56,IF(BH82="Riesgo muy Alto",Variables!$E$56))))</f>
        <v xml:space="preserve">• Formaciones en manejo del estrés, inteligencia emocional, manejo de situaciones conflictivas, esparcimiento y tiempo libre
</v>
      </c>
      <c r="BK82" s="73" t="str">
        <f t="shared" si="47"/>
        <v>Riesgo Bajo</v>
      </c>
      <c r="BL82" s="80" t="str">
        <f>IF(BJ82&lt;=30,Variables!$C$59,IF(BJ82&lt;=50,Variables!$D$59,IF(BJ82&lt;=60,Variables!$E$59,IF(BJ82&gt;=100,Variables!E139))))</f>
        <v>• Promoción de la salud mental y prevención del trastorno mental en el  trabajo.
• Fomento de estilos de vida saludables.</v>
      </c>
    </row>
    <row r="83" spans="2:64" s="65" customFormat="1" ht="57" customHeight="1" x14ac:dyDescent="0.25">
      <c r="B83" s="66"/>
      <c r="E83" s="66"/>
      <c r="F83" s="66"/>
      <c r="G83" s="66"/>
      <c r="I83" s="67"/>
      <c r="J83" s="78" t="b">
        <f t="shared" si="26"/>
        <v>0</v>
      </c>
      <c r="K83" s="67"/>
      <c r="L83" s="78" t="b">
        <f t="shared" si="27"/>
        <v>0</v>
      </c>
      <c r="N83" s="73" t="str">
        <f t="shared" si="28"/>
        <v>Sin riesgo</v>
      </c>
      <c r="O83" s="74" t="str">
        <f t="shared" si="48"/>
        <v>Medidas de refuerzo, prevención</v>
      </c>
      <c r="Q83" s="22" t="s">
        <v>25</v>
      </c>
      <c r="R83" s="80" t="str">
        <f t="shared" si="29"/>
        <v>ActIvidades de promoción y prevención,seguimiento examenes periodicos</v>
      </c>
      <c r="S83" s="68" t="e">
        <f t="shared" si="30"/>
        <v>#DIV/0!</v>
      </c>
      <c r="T83" s="83" t="e">
        <f t="shared" si="31"/>
        <v>#DIV/0!</v>
      </c>
      <c r="V83" s="73" t="str">
        <f t="shared" si="32"/>
        <v>Riesgo Bajo</v>
      </c>
      <c r="W83" s="74" t="str">
        <f>IF(V83="Riesgo Bajo",Variables!$C$19,IF('Base de datos'!V83="Riesgo Medio",Variables!$D$19,IF('Base de datos'!V83="Riesgo Alto",Variables!$E$19,IF(V83="Riesgo muy Alto",Variables!$E$19))))</f>
        <v xml:space="preserve">• Refuezo habilidades blandas 
• Seguimiento Lideres
•Refuerzo continuo
</v>
      </c>
      <c r="Y83" s="73" t="str">
        <f t="shared" si="33"/>
        <v>Riesgo Bajo</v>
      </c>
      <c r="Z83" s="80" t="str">
        <f>IF(Y83="Riesgo Bajo",Variables!$C$22,IF(Y83="Riesgo Medio",Variables!$D$22,IF(Y83="Riesgo Alto",Variables!$E$22,IF(Y83="Riesgo muy Alto",Variables!$E$22))))</f>
        <v>• Refuezo interacciones grupales 
• Trabajos colaborativos
• Seguimiento y refuerzo habilidades individuales</v>
      </c>
      <c r="AB83" s="73" t="str">
        <f t="shared" si="34"/>
        <v>Riesgo Bajo</v>
      </c>
      <c r="AC83" s="80" t="str">
        <f>IF(AB83="Riesgo Bajo",Variables!$C$25,IF(AB83="Riesgo Medio",Variables!$D$25,IF(AB83="Riesgo Alto",Variables!$E$25,IF(AB83="Riesgo muy Alto",Variables!$E$25))))</f>
        <v>• Continuar retroalimentación constante
• Grupos focales y participativos
• Incentivos cumplimento de logros</v>
      </c>
      <c r="AE83" s="73" t="str">
        <f t="shared" si="35"/>
        <v>Riesgo Bajo</v>
      </c>
      <c r="AF83" s="80" t="str">
        <f>IF(AE83="Riesgo Bajo",Variables!$C$28,IF(AE83="Riesgo Medio",Variables!$D$28,IF(AE83="Riesgo Alto",Variables!$E$28,IF(AE83="Riesgo muy Alto",Variables!$E$28))))</f>
        <v>• Continuar con induccion al puesto, organizacional y seguimiento</v>
      </c>
      <c r="AH83" s="73" t="str">
        <f t="shared" si="36"/>
        <v>Riesgo Bajo</v>
      </c>
      <c r="AI83" s="80" t="str">
        <f>IF(AH83="Riesgo Bajo",Variables!$C$31,IF(AH83="Riesgo Medio",Variables!$D$31,IF(AH83="Riesgo Alto",Variables!$E$31,IF(AH83="Riesgo muy Alto",Variables!$E$31))))</f>
        <v>• Continuar con elplan de formación y desarrollo
• Reforzar formaciones 
• Seguimiento cronogramas de capacitación</v>
      </c>
      <c r="AK83" s="73" t="str">
        <f t="shared" si="37"/>
        <v>Riesgo Bajo</v>
      </c>
      <c r="AL83" s="80" t="str">
        <f>IF(AK83="Riesgo Bajo",Variables!$C$34,IF(AK83="Riesgo Medio",Variables!$D$34,IF(AK83="Riesgo Alto",Variables!$E$34,IF(AK83="Riesgo muy Alto",Variables!$E$34))))</f>
        <v>• Continuar plan de desarrollo en puesto de trabajo</v>
      </c>
      <c r="AN83" s="73" t="str">
        <f t="shared" si="38"/>
        <v>Riesgo Bajo</v>
      </c>
      <c r="AO83" s="80" t="str">
        <f>IF(AN83="Riesgo Bajo",Variables!$C$37,IF(AN83="Riesgo Medio",Variables!$D$37,IF(AN83="Riesgo Alto",Variables!$E$37,IF(AN83="Riesgo muy Alto",Variables!$E$37))))</f>
        <v xml:space="preserve">• Supervision constante roles y responsabilidades
• Formación en Planeacion estrategica
• Refuerzo en Distribucion eficaz del tiempo </v>
      </c>
      <c r="AQ83" s="73" t="str">
        <f t="shared" si="39"/>
        <v>Riesgo Bajo</v>
      </c>
      <c r="AR83" s="80" t="str">
        <f>IF(AQ83="Riesgo Bajo",Variables!$C$40,IF(AQ83="Riesgo Medio",Variables!$D$40,IF(AQ83="Riesgo Alto",Variables!$E$40,IF(AQ83="Riesgo muy Alto",Variables!$E$40))))</f>
        <v xml:space="preserve">• Continuar acciones de preventivas sobre demandas de trabajo
• Ejecutar cronogramas con tiempos de entrega 
• Programación de horarios de acuerdo a normativiudad
• Seguimiento a horarios adicionales y su compensación
</v>
      </c>
      <c r="AT83" s="73" t="str">
        <f t="shared" si="40"/>
        <v>Riesgo Bajo</v>
      </c>
      <c r="AU83" s="80" t="str">
        <f>IF(AT83="Riesgo Bajo",Variables!$C$43,IF(AT83="Riesgo Medio",Variables!$D$43,IF(AT83="Riesgo Alto",Variables!$E$43,IF(AT83="Riesgo muy Alto",Variables!$E$43))))</f>
        <v xml:space="preserve">• Marcar prioridades en las tareas. 
• Establecer cronograas de entrega
•  Garantizar descansos y pausas activas
</v>
      </c>
      <c r="AV83" s="65" t="e">
        <f t="shared" si="41"/>
        <v>#DIV/0!</v>
      </c>
      <c r="AW83" s="73" t="e">
        <f t="shared" si="42"/>
        <v>#DIV/0!</v>
      </c>
      <c r="AY83" s="73" t="str">
        <f t="shared" si="43"/>
        <v>Riesgo Bajo</v>
      </c>
      <c r="AZ83" s="80" t="str">
        <f>IF(AY83="Riesgo Bajo",Variables!$C$47,IF(AY83="Riesgo Medio",Variables!$D$47,IF(AY83="Riesgo Alto",Variables!$E$47,IF(AY83="Riesgo muy Alto",Variables!$E$47))))</f>
        <v>• Divulgar alianzas estrategicas para  actividades de esparcimiento y recreacion
• Promover espacios de crecimiento personal, academico, espiritual o deportivo de forma periodica</v>
      </c>
      <c r="BB83" s="73" t="str">
        <f t="shared" si="44"/>
        <v>Riesgo Bajo</v>
      </c>
      <c r="BC83" s="80" t="str">
        <f>IF(BB83="Riesgo Bajo",Variables!$C$50,IF(BB83="Riesgo Medio",Variables!$D$50,IF(BB83="Riesgo Alto",Variables!$E$50,IF(BB83="Riesgo muy Alto",Variables!$E$50))))</f>
        <v xml:space="preserve">• Capacitar en manejo de las finanzas personales y familiares.
•  Promover ahorros </v>
      </c>
      <c r="BE83" s="73" t="str">
        <f t="shared" si="45"/>
        <v>Riesgo Bajo</v>
      </c>
      <c r="BF83" s="80" t="str">
        <f>IF(BE83="Riesgo Bajo",Variables!$C$53,IF(BE83="Riesgo Medio",Variables!$D$53,IF(BE83="Riesgo Alto",Variables!$E$53,IF(BE83="Riesgo muy Alto",Variables!$E$53))))</f>
        <v>• Sin amenaza, conservación, remodelaciones de acuerdo a condiciones economicas</v>
      </c>
      <c r="BH83" s="73" t="str">
        <f t="shared" si="46"/>
        <v>Riesgo Bajo</v>
      </c>
      <c r="BI83" s="80" t="str">
        <f>IF(BH83="Riesgo Bajo",Variables!$C$56,IF(BH83="Riesgo Medio",Variables!$D$56,IF(BH83="Riesgo Alto",Variables!$E$56,IF(BH83="Riesgo muy Alto",Variables!$E$56))))</f>
        <v xml:space="preserve">• Formaciones en manejo del estrés, inteligencia emocional, manejo de situaciones conflictivas, esparcimiento y tiempo libre
</v>
      </c>
      <c r="BK83" s="73" t="str">
        <f t="shared" si="47"/>
        <v>Riesgo Bajo</v>
      </c>
      <c r="BL83" s="80" t="str">
        <f>IF(BJ83&lt;=30,Variables!$C$59,IF(BJ83&lt;=50,Variables!$D$59,IF(BJ83&lt;=60,Variables!$E$59,IF(BJ83&gt;=100,Variables!E140))))</f>
        <v>• Promoción de la salud mental y prevención del trastorno mental en el  trabajo.
• Fomento de estilos de vida saludables.</v>
      </c>
    </row>
    <row r="84" spans="2:64" s="65" customFormat="1" ht="57" customHeight="1" x14ac:dyDescent="0.25">
      <c r="B84" s="66"/>
      <c r="E84" s="66"/>
      <c r="F84" s="66"/>
      <c r="G84" s="66"/>
      <c r="I84" s="67"/>
      <c r="J84" s="78" t="b">
        <f t="shared" si="26"/>
        <v>0</v>
      </c>
      <c r="K84" s="67"/>
      <c r="L84" s="78" t="b">
        <f t="shared" si="27"/>
        <v>0</v>
      </c>
      <c r="N84" s="73" t="str">
        <f t="shared" si="28"/>
        <v>Sin riesgo</v>
      </c>
      <c r="O84" s="74" t="str">
        <f t="shared" si="48"/>
        <v>Medidas de refuerzo, prevención</v>
      </c>
      <c r="Q84" s="22" t="s">
        <v>25</v>
      </c>
      <c r="R84" s="80" t="str">
        <f t="shared" si="29"/>
        <v>ActIvidades de promoción y prevención,seguimiento examenes periodicos</v>
      </c>
      <c r="S84" s="68" t="e">
        <f t="shared" si="30"/>
        <v>#DIV/0!</v>
      </c>
      <c r="T84" s="83" t="e">
        <f t="shared" si="31"/>
        <v>#DIV/0!</v>
      </c>
      <c r="V84" s="73" t="str">
        <f t="shared" si="32"/>
        <v>Riesgo Bajo</v>
      </c>
      <c r="W84" s="74" t="str">
        <f>IF(V84="Riesgo Bajo",Variables!$C$19,IF('Base de datos'!V84="Riesgo Medio",Variables!$D$19,IF('Base de datos'!V84="Riesgo Alto",Variables!$E$19,IF(V84="Riesgo muy Alto",Variables!$E$19))))</f>
        <v xml:space="preserve">• Refuezo habilidades blandas 
• Seguimiento Lideres
•Refuerzo continuo
</v>
      </c>
      <c r="Y84" s="73" t="str">
        <f t="shared" si="33"/>
        <v>Riesgo Bajo</v>
      </c>
      <c r="Z84" s="80" t="str">
        <f>IF(Y84="Riesgo Bajo",Variables!$C$22,IF(Y84="Riesgo Medio",Variables!$D$22,IF(Y84="Riesgo Alto",Variables!$E$22,IF(Y84="Riesgo muy Alto",Variables!$E$22))))</f>
        <v>• Refuezo interacciones grupales 
• Trabajos colaborativos
• Seguimiento y refuerzo habilidades individuales</v>
      </c>
      <c r="AB84" s="73" t="str">
        <f t="shared" si="34"/>
        <v>Riesgo Bajo</v>
      </c>
      <c r="AC84" s="80" t="str">
        <f>IF(AB84="Riesgo Bajo",Variables!$C$25,IF(AB84="Riesgo Medio",Variables!$D$25,IF(AB84="Riesgo Alto",Variables!$E$25,IF(AB84="Riesgo muy Alto",Variables!$E$25))))</f>
        <v>• Continuar retroalimentación constante
• Grupos focales y participativos
• Incentivos cumplimento de logros</v>
      </c>
      <c r="AE84" s="73" t="str">
        <f t="shared" si="35"/>
        <v>Riesgo Bajo</v>
      </c>
      <c r="AF84" s="80" t="str">
        <f>IF(AE84="Riesgo Bajo",Variables!$C$28,IF(AE84="Riesgo Medio",Variables!$D$28,IF(AE84="Riesgo Alto",Variables!$E$28,IF(AE84="Riesgo muy Alto",Variables!$E$28))))</f>
        <v>• Continuar con induccion al puesto, organizacional y seguimiento</v>
      </c>
      <c r="AH84" s="73" t="str">
        <f t="shared" si="36"/>
        <v>Riesgo Bajo</v>
      </c>
      <c r="AI84" s="80" t="str">
        <f>IF(AH84="Riesgo Bajo",Variables!$C$31,IF(AH84="Riesgo Medio",Variables!$D$31,IF(AH84="Riesgo Alto",Variables!$E$31,IF(AH84="Riesgo muy Alto",Variables!$E$31))))</f>
        <v>• Continuar con elplan de formación y desarrollo
• Reforzar formaciones 
• Seguimiento cronogramas de capacitación</v>
      </c>
      <c r="AK84" s="73" t="str">
        <f t="shared" si="37"/>
        <v>Riesgo Bajo</v>
      </c>
      <c r="AL84" s="80" t="str">
        <f>IF(AK84="Riesgo Bajo",Variables!$C$34,IF(AK84="Riesgo Medio",Variables!$D$34,IF(AK84="Riesgo Alto",Variables!$E$34,IF(AK84="Riesgo muy Alto",Variables!$E$34))))</f>
        <v>• Continuar plan de desarrollo en puesto de trabajo</v>
      </c>
      <c r="AN84" s="73" t="str">
        <f t="shared" si="38"/>
        <v>Riesgo Bajo</v>
      </c>
      <c r="AO84" s="80" t="str">
        <f>IF(AN84="Riesgo Bajo",Variables!$C$37,IF(AN84="Riesgo Medio",Variables!$D$37,IF(AN84="Riesgo Alto",Variables!$E$37,IF(AN84="Riesgo muy Alto",Variables!$E$37))))</f>
        <v xml:space="preserve">• Supervision constante roles y responsabilidades
• Formación en Planeacion estrategica
• Refuerzo en Distribucion eficaz del tiempo </v>
      </c>
      <c r="AQ84" s="73" t="str">
        <f t="shared" si="39"/>
        <v>Riesgo Bajo</v>
      </c>
      <c r="AR84" s="80" t="str">
        <f>IF(AQ84="Riesgo Bajo",Variables!$C$40,IF(AQ84="Riesgo Medio",Variables!$D$40,IF(AQ84="Riesgo Alto",Variables!$E$40,IF(AQ84="Riesgo muy Alto",Variables!$E$40))))</f>
        <v xml:space="preserve">• Continuar acciones de preventivas sobre demandas de trabajo
• Ejecutar cronogramas con tiempos de entrega 
• Programación de horarios de acuerdo a normativiudad
• Seguimiento a horarios adicionales y su compensación
</v>
      </c>
      <c r="AT84" s="73" t="str">
        <f t="shared" si="40"/>
        <v>Riesgo Bajo</v>
      </c>
      <c r="AU84" s="80" t="str">
        <f>IF(AT84="Riesgo Bajo",Variables!$C$43,IF(AT84="Riesgo Medio",Variables!$D$43,IF(AT84="Riesgo Alto",Variables!$E$43,IF(AT84="Riesgo muy Alto",Variables!$E$43))))</f>
        <v xml:space="preserve">• Marcar prioridades en las tareas. 
• Establecer cronograas de entrega
•  Garantizar descansos y pausas activas
</v>
      </c>
      <c r="AV84" s="65" t="e">
        <f t="shared" si="41"/>
        <v>#DIV/0!</v>
      </c>
      <c r="AW84" s="73" t="e">
        <f t="shared" si="42"/>
        <v>#DIV/0!</v>
      </c>
      <c r="AY84" s="73" t="str">
        <f t="shared" si="43"/>
        <v>Riesgo Bajo</v>
      </c>
      <c r="AZ84" s="80" t="str">
        <f>IF(AY84="Riesgo Bajo",Variables!$C$47,IF(AY84="Riesgo Medio",Variables!$D$47,IF(AY84="Riesgo Alto",Variables!$E$47,IF(AY84="Riesgo muy Alto",Variables!$E$47))))</f>
        <v>• Divulgar alianzas estrategicas para  actividades de esparcimiento y recreacion
• Promover espacios de crecimiento personal, academico, espiritual o deportivo de forma periodica</v>
      </c>
      <c r="BB84" s="73" t="str">
        <f t="shared" si="44"/>
        <v>Riesgo Bajo</v>
      </c>
      <c r="BC84" s="80" t="str">
        <f>IF(BB84="Riesgo Bajo",Variables!$C$50,IF(BB84="Riesgo Medio",Variables!$D$50,IF(BB84="Riesgo Alto",Variables!$E$50,IF(BB84="Riesgo muy Alto",Variables!$E$50))))</f>
        <v xml:space="preserve">• Capacitar en manejo de las finanzas personales y familiares.
•  Promover ahorros </v>
      </c>
      <c r="BE84" s="73" t="str">
        <f t="shared" si="45"/>
        <v>Riesgo Bajo</v>
      </c>
      <c r="BF84" s="80" t="str">
        <f>IF(BE84="Riesgo Bajo",Variables!$C$53,IF(BE84="Riesgo Medio",Variables!$D$53,IF(BE84="Riesgo Alto",Variables!$E$53,IF(BE84="Riesgo muy Alto",Variables!$E$53))))</f>
        <v>• Sin amenaza, conservación, remodelaciones de acuerdo a condiciones economicas</v>
      </c>
      <c r="BH84" s="73" t="str">
        <f t="shared" si="46"/>
        <v>Riesgo Bajo</v>
      </c>
      <c r="BI84" s="80" t="str">
        <f>IF(BH84="Riesgo Bajo",Variables!$C$56,IF(BH84="Riesgo Medio",Variables!$D$56,IF(BH84="Riesgo Alto",Variables!$E$56,IF(BH84="Riesgo muy Alto",Variables!$E$56))))</f>
        <v xml:space="preserve">• Formaciones en manejo del estrés, inteligencia emocional, manejo de situaciones conflictivas, esparcimiento y tiempo libre
</v>
      </c>
      <c r="BK84" s="73" t="str">
        <f t="shared" si="47"/>
        <v>Riesgo Bajo</v>
      </c>
      <c r="BL84" s="80" t="str">
        <f>IF(BJ84&lt;=30,Variables!$C$59,IF(BJ84&lt;=50,Variables!$D$59,IF(BJ84&lt;=60,Variables!$E$59,IF(BJ84&gt;=100,Variables!E141))))</f>
        <v>• Promoción de la salud mental y prevención del trastorno mental en el  trabajo.
• Fomento de estilos de vida saludables.</v>
      </c>
    </row>
    <row r="85" spans="2:64" s="65" customFormat="1" ht="57" customHeight="1" x14ac:dyDescent="0.25">
      <c r="B85" s="66"/>
      <c r="E85" s="66"/>
      <c r="F85" s="66"/>
      <c r="G85" s="66"/>
      <c r="I85" s="67"/>
      <c r="J85" s="78" t="b">
        <f t="shared" si="26"/>
        <v>0</v>
      </c>
      <c r="K85" s="67"/>
      <c r="L85" s="78" t="b">
        <f t="shared" si="27"/>
        <v>0</v>
      </c>
      <c r="N85" s="73" t="str">
        <f t="shared" si="28"/>
        <v>Sin riesgo</v>
      </c>
      <c r="O85" s="74" t="str">
        <f t="shared" si="48"/>
        <v>Medidas de refuerzo, prevención</v>
      </c>
      <c r="Q85" s="22" t="s">
        <v>25</v>
      </c>
      <c r="R85" s="80" t="str">
        <f t="shared" si="29"/>
        <v>ActIvidades de promoción y prevención,seguimiento examenes periodicos</v>
      </c>
      <c r="S85" s="68" t="e">
        <f t="shared" si="30"/>
        <v>#DIV/0!</v>
      </c>
      <c r="T85" s="83" t="e">
        <f t="shared" si="31"/>
        <v>#DIV/0!</v>
      </c>
      <c r="V85" s="73" t="str">
        <f t="shared" si="32"/>
        <v>Riesgo Bajo</v>
      </c>
      <c r="W85" s="74" t="str">
        <f>IF(V85="Riesgo Bajo",Variables!$C$19,IF('Base de datos'!V85="Riesgo Medio",Variables!$D$19,IF('Base de datos'!V85="Riesgo Alto",Variables!$E$19,IF(V85="Riesgo muy Alto",Variables!$E$19))))</f>
        <v xml:space="preserve">• Refuezo habilidades blandas 
• Seguimiento Lideres
•Refuerzo continuo
</v>
      </c>
      <c r="Y85" s="73" t="str">
        <f t="shared" si="33"/>
        <v>Riesgo Bajo</v>
      </c>
      <c r="Z85" s="80" t="str">
        <f>IF(Y85="Riesgo Bajo",Variables!$C$22,IF(Y85="Riesgo Medio",Variables!$D$22,IF(Y85="Riesgo Alto",Variables!$E$22,IF(Y85="Riesgo muy Alto",Variables!$E$22))))</f>
        <v>• Refuezo interacciones grupales 
• Trabajos colaborativos
• Seguimiento y refuerzo habilidades individuales</v>
      </c>
      <c r="AB85" s="73" t="str">
        <f t="shared" si="34"/>
        <v>Riesgo Bajo</v>
      </c>
      <c r="AC85" s="80" t="str">
        <f>IF(AB85="Riesgo Bajo",Variables!$C$25,IF(AB85="Riesgo Medio",Variables!$D$25,IF(AB85="Riesgo Alto",Variables!$E$25,IF(AB85="Riesgo muy Alto",Variables!$E$25))))</f>
        <v>• Continuar retroalimentación constante
• Grupos focales y participativos
• Incentivos cumplimento de logros</v>
      </c>
      <c r="AE85" s="73" t="str">
        <f t="shared" si="35"/>
        <v>Riesgo Bajo</v>
      </c>
      <c r="AF85" s="80" t="str">
        <f>IF(AE85="Riesgo Bajo",Variables!$C$28,IF(AE85="Riesgo Medio",Variables!$D$28,IF(AE85="Riesgo Alto",Variables!$E$28,IF(AE85="Riesgo muy Alto",Variables!$E$28))))</f>
        <v>• Continuar con induccion al puesto, organizacional y seguimiento</v>
      </c>
      <c r="AH85" s="73" t="str">
        <f t="shared" si="36"/>
        <v>Riesgo Bajo</v>
      </c>
      <c r="AI85" s="80" t="str">
        <f>IF(AH85="Riesgo Bajo",Variables!$C$31,IF(AH85="Riesgo Medio",Variables!$D$31,IF(AH85="Riesgo Alto",Variables!$E$31,IF(AH85="Riesgo muy Alto",Variables!$E$31))))</f>
        <v>• Continuar con elplan de formación y desarrollo
• Reforzar formaciones 
• Seguimiento cronogramas de capacitación</v>
      </c>
      <c r="AK85" s="73" t="str">
        <f t="shared" si="37"/>
        <v>Riesgo Bajo</v>
      </c>
      <c r="AL85" s="80" t="str">
        <f>IF(AK85="Riesgo Bajo",Variables!$C$34,IF(AK85="Riesgo Medio",Variables!$D$34,IF(AK85="Riesgo Alto",Variables!$E$34,IF(AK85="Riesgo muy Alto",Variables!$E$34))))</f>
        <v>• Continuar plan de desarrollo en puesto de trabajo</v>
      </c>
      <c r="AN85" s="73" t="str">
        <f t="shared" si="38"/>
        <v>Riesgo Bajo</v>
      </c>
      <c r="AO85" s="80" t="str">
        <f>IF(AN85="Riesgo Bajo",Variables!$C$37,IF(AN85="Riesgo Medio",Variables!$D$37,IF(AN85="Riesgo Alto",Variables!$E$37,IF(AN85="Riesgo muy Alto",Variables!$E$37))))</f>
        <v xml:space="preserve">• Supervision constante roles y responsabilidades
• Formación en Planeacion estrategica
• Refuerzo en Distribucion eficaz del tiempo </v>
      </c>
      <c r="AQ85" s="73" t="str">
        <f t="shared" si="39"/>
        <v>Riesgo Bajo</v>
      </c>
      <c r="AR85" s="80" t="str">
        <f>IF(AQ85="Riesgo Bajo",Variables!$C$40,IF(AQ85="Riesgo Medio",Variables!$D$40,IF(AQ85="Riesgo Alto",Variables!$E$40,IF(AQ85="Riesgo muy Alto",Variables!$E$40))))</f>
        <v xml:space="preserve">• Continuar acciones de preventivas sobre demandas de trabajo
• Ejecutar cronogramas con tiempos de entrega 
• Programación de horarios de acuerdo a normativiudad
• Seguimiento a horarios adicionales y su compensación
</v>
      </c>
      <c r="AT85" s="73" t="str">
        <f t="shared" si="40"/>
        <v>Riesgo Bajo</v>
      </c>
      <c r="AU85" s="80" t="str">
        <f>IF(AT85="Riesgo Bajo",Variables!$C$43,IF(AT85="Riesgo Medio",Variables!$D$43,IF(AT85="Riesgo Alto",Variables!$E$43,IF(AT85="Riesgo muy Alto",Variables!$E$43))))</f>
        <v xml:space="preserve">• Marcar prioridades en las tareas. 
• Establecer cronograas de entrega
•  Garantizar descansos y pausas activas
</v>
      </c>
      <c r="AV85" s="65" t="e">
        <f t="shared" si="41"/>
        <v>#DIV/0!</v>
      </c>
      <c r="AW85" s="73" t="e">
        <f t="shared" si="42"/>
        <v>#DIV/0!</v>
      </c>
      <c r="AY85" s="73" t="str">
        <f t="shared" si="43"/>
        <v>Riesgo Bajo</v>
      </c>
      <c r="AZ85" s="80" t="str">
        <f>IF(AY85="Riesgo Bajo",Variables!$C$47,IF(AY85="Riesgo Medio",Variables!$D$47,IF(AY85="Riesgo Alto",Variables!$E$47,IF(AY85="Riesgo muy Alto",Variables!$E$47))))</f>
        <v>• Divulgar alianzas estrategicas para  actividades de esparcimiento y recreacion
• Promover espacios de crecimiento personal, academico, espiritual o deportivo de forma periodica</v>
      </c>
      <c r="BB85" s="73" t="str">
        <f t="shared" si="44"/>
        <v>Riesgo Bajo</v>
      </c>
      <c r="BC85" s="80" t="str">
        <f>IF(BB85="Riesgo Bajo",Variables!$C$50,IF(BB85="Riesgo Medio",Variables!$D$50,IF(BB85="Riesgo Alto",Variables!$E$50,IF(BB85="Riesgo muy Alto",Variables!$E$50))))</f>
        <v xml:space="preserve">• Capacitar en manejo de las finanzas personales y familiares.
•  Promover ahorros </v>
      </c>
      <c r="BE85" s="73" t="str">
        <f t="shared" si="45"/>
        <v>Riesgo Bajo</v>
      </c>
      <c r="BF85" s="80" t="str">
        <f>IF(BE85="Riesgo Bajo",Variables!$C$53,IF(BE85="Riesgo Medio",Variables!$D$53,IF(BE85="Riesgo Alto",Variables!$E$53,IF(BE85="Riesgo muy Alto",Variables!$E$53))))</f>
        <v>• Sin amenaza, conservación, remodelaciones de acuerdo a condiciones economicas</v>
      </c>
      <c r="BH85" s="73" t="str">
        <f t="shared" si="46"/>
        <v>Riesgo Bajo</v>
      </c>
      <c r="BI85" s="80" t="str">
        <f>IF(BH85="Riesgo Bajo",Variables!$C$56,IF(BH85="Riesgo Medio",Variables!$D$56,IF(BH85="Riesgo Alto",Variables!$E$56,IF(BH85="Riesgo muy Alto",Variables!$E$56))))</f>
        <v xml:space="preserve">• Formaciones en manejo del estrés, inteligencia emocional, manejo de situaciones conflictivas, esparcimiento y tiempo libre
</v>
      </c>
      <c r="BK85" s="73" t="str">
        <f t="shared" si="47"/>
        <v>Riesgo Bajo</v>
      </c>
      <c r="BL85" s="80" t="str">
        <f>IF(BJ85&lt;=30,Variables!$C$59,IF(BJ85&lt;=50,Variables!$D$59,IF(BJ85&lt;=60,Variables!$E$59,IF(BJ85&gt;=100,Variables!E142))))</f>
        <v>• Promoción de la salud mental y prevención del trastorno mental en el  trabajo.
• Fomento de estilos de vida saludables.</v>
      </c>
    </row>
    <row r="86" spans="2:64" s="65" customFormat="1" ht="57" customHeight="1" x14ac:dyDescent="0.25">
      <c r="B86" s="66"/>
      <c r="E86" s="66"/>
      <c r="F86" s="66"/>
      <c r="G86" s="66"/>
      <c r="I86" s="67"/>
      <c r="J86" s="78" t="b">
        <f t="shared" si="26"/>
        <v>0</v>
      </c>
      <c r="K86" s="67"/>
      <c r="L86" s="78" t="b">
        <f t="shared" si="27"/>
        <v>0</v>
      </c>
      <c r="N86" s="73" t="str">
        <f t="shared" si="28"/>
        <v>Sin riesgo</v>
      </c>
      <c r="O86" s="74" t="str">
        <f t="shared" si="48"/>
        <v>Medidas de refuerzo, prevención</v>
      </c>
      <c r="Q86" s="22" t="s">
        <v>25</v>
      </c>
      <c r="R86" s="80" t="str">
        <f t="shared" si="29"/>
        <v>ActIvidades de promoción y prevención,seguimiento examenes periodicos</v>
      </c>
      <c r="S86" s="68" t="e">
        <f t="shared" si="30"/>
        <v>#DIV/0!</v>
      </c>
      <c r="T86" s="83" t="e">
        <f t="shared" si="31"/>
        <v>#DIV/0!</v>
      </c>
      <c r="V86" s="73" t="str">
        <f t="shared" si="32"/>
        <v>Riesgo Bajo</v>
      </c>
      <c r="W86" s="74" t="str">
        <f>IF(V86="Riesgo Bajo",Variables!$C$19,IF('Base de datos'!V86="Riesgo Medio",Variables!$D$19,IF('Base de datos'!V86="Riesgo Alto",Variables!$E$19,IF(V86="Riesgo muy Alto",Variables!$E$19))))</f>
        <v xml:space="preserve">• Refuezo habilidades blandas 
• Seguimiento Lideres
•Refuerzo continuo
</v>
      </c>
      <c r="Y86" s="73" t="str">
        <f t="shared" si="33"/>
        <v>Riesgo Bajo</v>
      </c>
      <c r="Z86" s="80" t="str">
        <f>IF(Y86="Riesgo Bajo",Variables!$C$22,IF(Y86="Riesgo Medio",Variables!$D$22,IF(Y86="Riesgo Alto",Variables!$E$22,IF(Y86="Riesgo muy Alto",Variables!$E$22))))</f>
        <v>• Refuezo interacciones grupales 
• Trabajos colaborativos
• Seguimiento y refuerzo habilidades individuales</v>
      </c>
      <c r="AB86" s="73" t="str">
        <f t="shared" si="34"/>
        <v>Riesgo Bajo</v>
      </c>
      <c r="AC86" s="80" t="str">
        <f>IF(AB86="Riesgo Bajo",Variables!$C$25,IF(AB86="Riesgo Medio",Variables!$D$25,IF(AB86="Riesgo Alto",Variables!$E$25,IF(AB86="Riesgo muy Alto",Variables!$E$25))))</f>
        <v>• Continuar retroalimentación constante
• Grupos focales y participativos
• Incentivos cumplimento de logros</v>
      </c>
      <c r="AE86" s="73" t="str">
        <f t="shared" si="35"/>
        <v>Riesgo Bajo</v>
      </c>
      <c r="AF86" s="80" t="str">
        <f>IF(AE86="Riesgo Bajo",Variables!$C$28,IF(AE86="Riesgo Medio",Variables!$D$28,IF(AE86="Riesgo Alto",Variables!$E$28,IF(AE86="Riesgo muy Alto",Variables!$E$28))))</f>
        <v>• Continuar con induccion al puesto, organizacional y seguimiento</v>
      </c>
      <c r="AH86" s="73" t="str">
        <f t="shared" si="36"/>
        <v>Riesgo Bajo</v>
      </c>
      <c r="AI86" s="80" t="str">
        <f>IF(AH86="Riesgo Bajo",Variables!$C$31,IF(AH86="Riesgo Medio",Variables!$D$31,IF(AH86="Riesgo Alto",Variables!$E$31,IF(AH86="Riesgo muy Alto",Variables!$E$31))))</f>
        <v>• Continuar con elplan de formación y desarrollo
• Reforzar formaciones 
• Seguimiento cronogramas de capacitación</v>
      </c>
      <c r="AK86" s="73" t="str">
        <f t="shared" si="37"/>
        <v>Riesgo Bajo</v>
      </c>
      <c r="AL86" s="80" t="str">
        <f>IF(AK86="Riesgo Bajo",Variables!$C$34,IF(AK86="Riesgo Medio",Variables!$D$34,IF(AK86="Riesgo Alto",Variables!$E$34,IF(AK86="Riesgo muy Alto",Variables!$E$34))))</f>
        <v>• Continuar plan de desarrollo en puesto de trabajo</v>
      </c>
      <c r="AN86" s="73" t="str">
        <f t="shared" si="38"/>
        <v>Riesgo Bajo</v>
      </c>
      <c r="AO86" s="80" t="str">
        <f>IF(AN86="Riesgo Bajo",Variables!$C$37,IF(AN86="Riesgo Medio",Variables!$D$37,IF(AN86="Riesgo Alto",Variables!$E$37,IF(AN86="Riesgo muy Alto",Variables!$E$37))))</f>
        <v xml:space="preserve">• Supervision constante roles y responsabilidades
• Formación en Planeacion estrategica
• Refuerzo en Distribucion eficaz del tiempo </v>
      </c>
      <c r="AQ86" s="73" t="str">
        <f t="shared" si="39"/>
        <v>Riesgo Bajo</v>
      </c>
      <c r="AR86" s="80" t="str">
        <f>IF(AQ86="Riesgo Bajo",Variables!$C$40,IF(AQ86="Riesgo Medio",Variables!$D$40,IF(AQ86="Riesgo Alto",Variables!$E$40,IF(AQ86="Riesgo muy Alto",Variables!$E$40))))</f>
        <v xml:space="preserve">• Continuar acciones de preventivas sobre demandas de trabajo
• Ejecutar cronogramas con tiempos de entrega 
• Programación de horarios de acuerdo a normativiudad
• Seguimiento a horarios adicionales y su compensación
</v>
      </c>
      <c r="AT86" s="73" t="str">
        <f t="shared" si="40"/>
        <v>Riesgo Bajo</v>
      </c>
      <c r="AU86" s="80" t="str">
        <f>IF(AT86="Riesgo Bajo",Variables!$C$43,IF(AT86="Riesgo Medio",Variables!$D$43,IF(AT86="Riesgo Alto",Variables!$E$43,IF(AT86="Riesgo muy Alto",Variables!$E$43))))</f>
        <v xml:space="preserve">• Marcar prioridades en las tareas. 
• Establecer cronograas de entrega
•  Garantizar descansos y pausas activas
</v>
      </c>
      <c r="AV86" s="65" t="e">
        <f t="shared" si="41"/>
        <v>#DIV/0!</v>
      </c>
      <c r="AW86" s="73" t="e">
        <f t="shared" si="42"/>
        <v>#DIV/0!</v>
      </c>
      <c r="AY86" s="73" t="str">
        <f t="shared" si="43"/>
        <v>Riesgo Bajo</v>
      </c>
      <c r="AZ86" s="80" t="str">
        <f>IF(AY86="Riesgo Bajo",Variables!$C$47,IF(AY86="Riesgo Medio",Variables!$D$47,IF(AY86="Riesgo Alto",Variables!$E$47,IF(AY86="Riesgo muy Alto",Variables!$E$47))))</f>
        <v>• Divulgar alianzas estrategicas para  actividades de esparcimiento y recreacion
• Promover espacios de crecimiento personal, academico, espiritual o deportivo de forma periodica</v>
      </c>
      <c r="BB86" s="73" t="str">
        <f t="shared" si="44"/>
        <v>Riesgo Bajo</v>
      </c>
      <c r="BC86" s="80" t="str">
        <f>IF(BB86="Riesgo Bajo",Variables!$C$50,IF(BB86="Riesgo Medio",Variables!$D$50,IF(BB86="Riesgo Alto",Variables!$E$50,IF(BB86="Riesgo muy Alto",Variables!$E$50))))</f>
        <v xml:space="preserve">• Capacitar en manejo de las finanzas personales y familiares.
•  Promover ahorros </v>
      </c>
      <c r="BE86" s="73" t="str">
        <f t="shared" si="45"/>
        <v>Riesgo Bajo</v>
      </c>
      <c r="BF86" s="80" t="str">
        <f>IF(BE86="Riesgo Bajo",Variables!$C$53,IF(BE86="Riesgo Medio",Variables!$D$53,IF(BE86="Riesgo Alto",Variables!$E$53,IF(BE86="Riesgo muy Alto",Variables!$E$53))))</f>
        <v>• Sin amenaza, conservación, remodelaciones de acuerdo a condiciones economicas</v>
      </c>
      <c r="BH86" s="73" t="str">
        <f t="shared" si="46"/>
        <v>Riesgo Bajo</v>
      </c>
      <c r="BI86" s="80" t="str">
        <f>IF(BH86="Riesgo Bajo",Variables!$C$56,IF(BH86="Riesgo Medio",Variables!$D$56,IF(BH86="Riesgo Alto",Variables!$E$56,IF(BH86="Riesgo muy Alto",Variables!$E$56))))</f>
        <v xml:space="preserve">• Formaciones en manejo del estrés, inteligencia emocional, manejo de situaciones conflictivas, esparcimiento y tiempo libre
</v>
      </c>
      <c r="BK86" s="73" t="str">
        <f t="shared" si="47"/>
        <v>Riesgo Bajo</v>
      </c>
      <c r="BL86" s="80" t="str">
        <f>IF(BJ86&lt;=30,Variables!$C$59,IF(BJ86&lt;=50,Variables!$D$59,IF(BJ86&lt;=60,Variables!$E$59,IF(BJ86&gt;=100,Variables!E143))))</f>
        <v>• Promoción de la salud mental y prevención del trastorno mental en el  trabajo.
• Fomento de estilos de vida saludables.</v>
      </c>
    </row>
    <row r="87" spans="2:64" s="65" customFormat="1" ht="57" customHeight="1" x14ac:dyDescent="0.25">
      <c r="B87" s="66"/>
      <c r="E87" s="66"/>
      <c r="F87" s="66"/>
      <c r="G87" s="66"/>
      <c r="I87" s="67"/>
      <c r="J87" s="78" t="b">
        <f t="shared" si="26"/>
        <v>0</v>
      </c>
      <c r="K87" s="67"/>
      <c r="L87" s="78" t="b">
        <f t="shared" si="27"/>
        <v>0</v>
      </c>
      <c r="N87" s="73" t="str">
        <f t="shared" si="28"/>
        <v>Sin riesgo</v>
      </c>
      <c r="O87" s="74" t="str">
        <f t="shared" si="48"/>
        <v>Medidas de refuerzo, prevención</v>
      </c>
      <c r="Q87" s="22" t="s">
        <v>25</v>
      </c>
      <c r="R87" s="80" t="str">
        <f t="shared" si="29"/>
        <v>ActIvidades de promoción y prevención,seguimiento examenes periodicos</v>
      </c>
      <c r="S87" s="68" t="e">
        <f t="shared" si="30"/>
        <v>#DIV/0!</v>
      </c>
      <c r="T87" s="83" t="e">
        <f t="shared" si="31"/>
        <v>#DIV/0!</v>
      </c>
      <c r="V87" s="73" t="str">
        <f t="shared" si="32"/>
        <v>Riesgo Bajo</v>
      </c>
      <c r="W87" s="74" t="str">
        <f>IF(V87="Riesgo Bajo",Variables!$C$19,IF('Base de datos'!V87="Riesgo Medio",Variables!$D$19,IF('Base de datos'!V87="Riesgo Alto",Variables!$E$19,IF(V87="Riesgo muy Alto",Variables!$E$19))))</f>
        <v xml:space="preserve">• Refuezo habilidades blandas 
• Seguimiento Lideres
•Refuerzo continuo
</v>
      </c>
      <c r="Y87" s="73" t="str">
        <f t="shared" si="33"/>
        <v>Riesgo Bajo</v>
      </c>
      <c r="Z87" s="80" t="str">
        <f>IF(Y87="Riesgo Bajo",Variables!$C$22,IF(Y87="Riesgo Medio",Variables!$D$22,IF(Y87="Riesgo Alto",Variables!$E$22,IF(Y87="Riesgo muy Alto",Variables!$E$22))))</f>
        <v>• Refuezo interacciones grupales 
• Trabajos colaborativos
• Seguimiento y refuerzo habilidades individuales</v>
      </c>
      <c r="AB87" s="73" t="str">
        <f t="shared" si="34"/>
        <v>Riesgo Bajo</v>
      </c>
      <c r="AC87" s="80" t="str">
        <f>IF(AB87="Riesgo Bajo",Variables!$C$25,IF(AB87="Riesgo Medio",Variables!$D$25,IF(AB87="Riesgo Alto",Variables!$E$25,IF(AB87="Riesgo muy Alto",Variables!$E$25))))</f>
        <v>• Continuar retroalimentación constante
• Grupos focales y participativos
• Incentivos cumplimento de logros</v>
      </c>
      <c r="AE87" s="73" t="str">
        <f t="shared" si="35"/>
        <v>Riesgo Bajo</v>
      </c>
      <c r="AF87" s="80" t="str">
        <f>IF(AE87="Riesgo Bajo",Variables!$C$28,IF(AE87="Riesgo Medio",Variables!$D$28,IF(AE87="Riesgo Alto",Variables!$E$28,IF(AE87="Riesgo muy Alto",Variables!$E$28))))</f>
        <v>• Continuar con induccion al puesto, organizacional y seguimiento</v>
      </c>
      <c r="AH87" s="73" t="str">
        <f t="shared" si="36"/>
        <v>Riesgo Bajo</v>
      </c>
      <c r="AI87" s="80" t="str">
        <f>IF(AH87="Riesgo Bajo",Variables!$C$31,IF(AH87="Riesgo Medio",Variables!$D$31,IF(AH87="Riesgo Alto",Variables!$E$31,IF(AH87="Riesgo muy Alto",Variables!$E$31))))</f>
        <v>• Continuar con elplan de formación y desarrollo
• Reforzar formaciones 
• Seguimiento cronogramas de capacitación</v>
      </c>
      <c r="AK87" s="73" t="str">
        <f t="shared" si="37"/>
        <v>Riesgo Bajo</v>
      </c>
      <c r="AL87" s="80" t="str">
        <f>IF(AK87="Riesgo Bajo",Variables!$C$34,IF(AK87="Riesgo Medio",Variables!$D$34,IF(AK87="Riesgo Alto",Variables!$E$34,IF(AK87="Riesgo muy Alto",Variables!$E$34))))</f>
        <v>• Continuar plan de desarrollo en puesto de trabajo</v>
      </c>
      <c r="AN87" s="73" t="str">
        <f t="shared" si="38"/>
        <v>Riesgo Bajo</v>
      </c>
      <c r="AO87" s="80" t="str">
        <f>IF(AN87="Riesgo Bajo",Variables!$C$37,IF(AN87="Riesgo Medio",Variables!$D$37,IF(AN87="Riesgo Alto",Variables!$E$37,IF(AN87="Riesgo muy Alto",Variables!$E$37))))</f>
        <v xml:space="preserve">• Supervision constante roles y responsabilidades
• Formación en Planeacion estrategica
• Refuerzo en Distribucion eficaz del tiempo </v>
      </c>
      <c r="AQ87" s="73" t="str">
        <f t="shared" si="39"/>
        <v>Riesgo Bajo</v>
      </c>
      <c r="AR87" s="80" t="str">
        <f>IF(AQ87="Riesgo Bajo",Variables!$C$40,IF(AQ87="Riesgo Medio",Variables!$D$40,IF(AQ87="Riesgo Alto",Variables!$E$40,IF(AQ87="Riesgo muy Alto",Variables!$E$40))))</f>
        <v xml:space="preserve">• Continuar acciones de preventivas sobre demandas de trabajo
• Ejecutar cronogramas con tiempos de entrega 
• Programación de horarios de acuerdo a normativiudad
• Seguimiento a horarios adicionales y su compensación
</v>
      </c>
      <c r="AT87" s="73" t="str">
        <f t="shared" si="40"/>
        <v>Riesgo Bajo</v>
      </c>
      <c r="AU87" s="80" t="str">
        <f>IF(AT87="Riesgo Bajo",Variables!$C$43,IF(AT87="Riesgo Medio",Variables!$D$43,IF(AT87="Riesgo Alto",Variables!$E$43,IF(AT87="Riesgo muy Alto",Variables!$E$43))))</f>
        <v xml:space="preserve">• Marcar prioridades en las tareas. 
• Establecer cronograas de entrega
•  Garantizar descansos y pausas activas
</v>
      </c>
      <c r="AV87" s="65" t="e">
        <f t="shared" si="41"/>
        <v>#DIV/0!</v>
      </c>
      <c r="AW87" s="73" t="e">
        <f t="shared" si="42"/>
        <v>#DIV/0!</v>
      </c>
      <c r="AY87" s="73" t="str">
        <f t="shared" si="43"/>
        <v>Riesgo Bajo</v>
      </c>
      <c r="AZ87" s="80" t="str">
        <f>IF(AY87="Riesgo Bajo",Variables!$C$47,IF(AY87="Riesgo Medio",Variables!$D$47,IF(AY87="Riesgo Alto",Variables!$E$47,IF(AY87="Riesgo muy Alto",Variables!$E$47))))</f>
        <v>• Divulgar alianzas estrategicas para  actividades de esparcimiento y recreacion
• Promover espacios de crecimiento personal, academico, espiritual o deportivo de forma periodica</v>
      </c>
      <c r="BB87" s="73" t="str">
        <f t="shared" si="44"/>
        <v>Riesgo Bajo</v>
      </c>
      <c r="BC87" s="80" t="str">
        <f>IF(BB87="Riesgo Bajo",Variables!$C$50,IF(BB87="Riesgo Medio",Variables!$D$50,IF(BB87="Riesgo Alto",Variables!$E$50,IF(BB87="Riesgo muy Alto",Variables!$E$50))))</f>
        <v xml:space="preserve">• Capacitar en manejo de las finanzas personales y familiares.
•  Promover ahorros </v>
      </c>
      <c r="BE87" s="73" t="str">
        <f t="shared" si="45"/>
        <v>Riesgo Bajo</v>
      </c>
      <c r="BF87" s="80" t="str">
        <f>IF(BE87="Riesgo Bajo",Variables!$C$53,IF(BE87="Riesgo Medio",Variables!$D$53,IF(BE87="Riesgo Alto",Variables!$E$53,IF(BE87="Riesgo muy Alto",Variables!$E$53))))</f>
        <v>• Sin amenaza, conservación, remodelaciones de acuerdo a condiciones economicas</v>
      </c>
      <c r="BH87" s="73" t="str">
        <f t="shared" si="46"/>
        <v>Riesgo Bajo</v>
      </c>
      <c r="BI87" s="80" t="str">
        <f>IF(BH87="Riesgo Bajo",Variables!$C$56,IF(BH87="Riesgo Medio",Variables!$D$56,IF(BH87="Riesgo Alto",Variables!$E$56,IF(BH87="Riesgo muy Alto",Variables!$E$56))))</f>
        <v xml:space="preserve">• Formaciones en manejo del estrés, inteligencia emocional, manejo de situaciones conflictivas, esparcimiento y tiempo libre
</v>
      </c>
      <c r="BK87" s="73" t="str">
        <f t="shared" si="47"/>
        <v>Riesgo Bajo</v>
      </c>
      <c r="BL87" s="80" t="str">
        <f>IF(BJ87&lt;=30,Variables!$C$59,IF(BJ87&lt;=50,Variables!$D$59,IF(BJ87&lt;=60,Variables!$E$59,IF(BJ87&gt;=100,Variables!E144))))</f>
        <v>• Promoción de la salud mental y prevención del trastorno mental en el  trabajo.
• Fomento de estilos de vida saludables.</v>
      </c>
    </row>
    <row r="88" spans="2:64" s="65" customFormat="1" ht="57" customHeight="1" x14ac:dyDescent="0.25">
      <c r="B88" s="66"/>
      <c r="E88" s="66"/>
      <c r="F88" s="66"/>
      <c r="G88" s="66"/>
      <c r="I88" s="67"/>
      <c r="J88" s="78" t="b">
        <f t="shared" ref="J88:J150" si="49">IF(I88="NO","Medidas de refuerzo, sin riesgo",IF(I88="SI","Capacitación sobre efectos del consumo de cigarrillo, efectos sobre la salud, seguimiento medico control de EPOC y sintomas asociados"))</f>
        <v>0</v>
      </c>
      <c r="K88" s="67"/>
      <c r="L88" s="78" t="b">
        <f t="shared" si="27"/>
        <v>0</v>
      </c>
      <c r="N88" s="73" t="str">
        <f t="shared" si="28"/>
        <v>Sin riesgo</v>
      </c>
      <c r="O88" s="74" t="str">
        <f t="shared" si="48"/>
        <v>Medidas de refuerzo, prevención</v>
      </c>
      <c r="Q88" s="22" t="s">
        <v>25</v>
      </c>
      <c r="R88" s="80" t="str">
        <f t="shared" si="29"/>
        <v>ActIvidades de promoción y prevención,seguimiento examenes periodicos</v>
      </c>
      <c r="S88" s="68" t="e">
        <f t="shared" si="30"/>
        <v>#DIV/0!</v>
      </c>
      <c r="T88" s="83" t="e">
        <f t="shared" si="31"/>
        <v>#DIV/0!</v>
      </c>
      <c r="V88" s="73" t="str">
        <f t="shared" si="32"/>
        <v>Riesgo Bajo</v>
      </c>
      <c r="W88" s="74" t="str">
        <f>IF(V88="Riesgo Bajo",Variables!$C$19,IF('Base de datos'!V88="Riesgo Medio",Variables!$D$19,IF('Base de datos'!V88="Riesgo Alto",Variables!$E$19,IF(V88="Riesgo muy Alto",Variables!$E$19))))</f>
        <v xml:space="preserve">• Refuezo habilidades blandas 
• Seguimiento Lideres
•Refuerzo continuo
</v>
      </c>
      <c r="Y88" s="73" t="str">
        <f t="shared" si="33"/>
        <v>Riesgo Bajo</v>
      </c>
      <c r="Z88" s="80" t="str">
        <f>IF(Y88="Riesgo Bajo",Variables!$C$22,IF(Y88="Riesgo Medio",Variables!$D$22,IF(Y88="Riesgo Alto",Variables!$E$22,IF(Y88="Riesgo muy Alto",Variables!$E$22))))</f>
        <v>• Refuezo interacciones grupales 
• Trabajos colaborativos
• Seguimiento y refuerzo habilidades individuales</v>
      </c>
      <c r="AB88" s="73" t="str">
        <f t="shared" si="34"/>
        <v>Riesgo Bajo</v>
      </c>
      <c r="AC88" s="80" t="str">
        <f>IF(AB88="Riesgo Bajo",Variables!$C$25,IF(AB88="Riesgo Medio",Variables!$D$25,IF(AB88="Riesgo Alto",Variables!$E$25,IF(AB88="Riesgo muy Alto",Variables!$E$25))))</f>
        <v>• Continuar retroalimentación constante
• Grupos focales y participativos
• Incentivos cumplimento de logros</v>
      </c>
      <c r="AE88" s="73" t="str">
        <f t="shared" si="35"/>
        <v>Riesgo Bajo</v>
      </c>
      <c r="AF88" s="80" t="str">
        <f>IF(AE88="Riesgo Bajo",Variables!$C$28,IF(AE88="Riesgo Medio",Variables!$D$28,IF(AE88="Riesgo Alto",Variables!$E$28,IF(AE88="Riesgo muy Alto",Variables!$E$28))))</f>
        <v>• Continuar con induccion al puesto, organizacional y seguimiento</v>
      </c>
      <c r="AH88" s="73" t="str">
        <f t="shared" si="36"/>
        <v>Riesgo Bajo</v>
      </c>
      <c r="AI88" s="80" t="str">
        <f>IF(AH88="Riesgo Bajo",Variables!$C$31,IF(AH88="Riesgo Medio",Variables!$D$31,IF(AH88="Riesgo Alto",Variables!$E$31,IF(AH88="Riesgo muy Alto",Variables!$E$31))))</f>
        <v>• Continuar con elplan de formación y desarrollo
• Reforzar formaciones 
• Seguimiento cronogramas de capacitación</v>
      </c>
      <c r="AK88" s="73" t="str">
        <f t="shared" si="37"/>
        <v>Riesgo Bajo</v>
      </c>
      <c r="AL88" s="80" t="str">
        <f>IF(AK88="Riesgo Bajo",Variables!$C$34,IF(AK88="Riesgo Medio",Variables!$D$34,IF(AK88="Riesgo Alto",Variables!$E$34,IF(AK88="Riesgo muy Alto",Variables!$E$34))))</f>
        <v>• Continuar plan de desarrollo en puesto de trabajo</v>
      </c>
      <c r="AN88" s="73" t="str">
        <f t="shared" si="38"/>
        <v>Riesgo Bajo</v>
      </c>
      <c r="AO88" s="80" t="str">
        <f>IF(AN88="Riesgo Bajo",Variables!$C$37,IF(AN88="Riesgo Medio",Variables!$D$37,IF(AN88="Riesgo Alto",Variables!$E$37,IF(AN88="Riesgo muy Alto",Variables!$E$37))))</f>
        <v xml:space="preserve">• Supervision constante roles y responsabilidades
• Formación en Planeacion estrategica
• Refuerzo en Distribucion eficaz del tiempo </v>
      </c>
      <c r="AQ88" s="73" t="str">
        <f t="shared" si="39"/>
        <v>Riesgo Bajo</v>
      </c>
      <c r="AR88" s="80" t="str">
        <f>IF(AQ88="Riesgo Bajo",Variables!$C$40,IF(AQ88="Riesgo Medio",Variables!$D$40,IF(AQ88="Riesgo Alto",Variables!$E$40,IF(AQ88="Riesgo muy Alto",Variables!$E$40))))</f>
        <v xml:space="preserve">• Continuar acciones de preventivas sobre demandas de trabajo
• Ejecutar cronogramas con tiempos de entrega 
• Programación de horarios de acuerdo a normativiudad
• Seguimiento a horarios adicionales y su compensación
</v>
      </c>
      <c r="AT88" s="73" t="str">
        <f t="shared" si="40"/>
        <v>Riesgo Bajo</v>
      </c>
      <c r="AU88" s="80" t="str">
        <f>IF(AT88="Riesgo Bajo",Variables!$C$43,IF(AT88="Riesgo Medio",Variables!$D$43,IF(AT88="Riesgo Alto",Variables!$E$43,IF(AT88="Riesgo muy Alto",Variables!$E$43))))</f>
        <v xml:space="preserve">• Marcar prioridades en las tareas. 
• Establecer cronograas de entrega
•  Garantizar descansos y pausas activas
</v>
      </c>
      <c r="AV88" s="65" t="e">
        <f t="shared" si="41"/>
        <v>#DIV/0!</v>
      </c>
      <c r="AW88" s="73" t="e">
        <f t="shared" si="42"/>
        <v>#DIV/0!</v>
      </c>
      <c r="AY88" s="73" t="str">
        <f t="shared" si="43"/>
        <v>Riesgo Bajo</v>
      </c>
      <c r="AZ88" s="80" t="str">
        <f>IF(AY88="Riesgo Bajo",Variables!$C$47,IF(AY88="Riesgo Medio",Variables!$D$47,IF(AY88="Riesgo Alto",Variables!$E$47,IF(AY88="Riesgo muy Alto",Variables!$E$47))))</f>
        <v>• Divulgar alianzas estrategicas para  actividades de esparcimiento y recreacion
• Promover espacios de crecimiento personal, academico, espiritual o deportivo de forma periodica</v>
      </c>
      <c r="BB88" s="73" t="str">
        <f t="shared" si="44"/>
        <v>Riesgo Bajo</v>
      </c>
      <c r="BC88" s="80" t="str">
        <f>IF(BB88="Riesgo Bajo",Variables!$C$50,IF(BB88="Riesgo Medio",Variables!$D$50,IF(BB88="Riesgo Alto",Variables!$E$50,IF(BB88="Riesgo muy Alto",Variables!$E$50))))</f>
        <v xml:space="preserve">• Capacitar en manejo de las finanzas personales y familiares.
•  Promover ahorros </v>
      </c>
      <c r="BE88" s="73" t="str">
        <f t="shared" si="45"/>
        <v>Riesgo Bajo</v>
      </c>
      <c r="BF88" s="80" t="str">
        <f>IF(BE88="Riesgo Bajo",Variables!$C$53,IF(BE88="Riesgo Medio",Variables!$D$53,IF(BE88="Riesgo Alto",Variables!$E$53,IF(BE88="Riesgo muy Alto",Variables!$E$53))))</f>
        <v>• Sin amenaza, conservación, remodelaciones de acuerdo a condiciones economicas</v>
      </c>
      <c r="BH88" s="73" t="str">
        <f t="shared" si="46"/>
        <v>Riesgo Bajo</v>
      </c>
      <c r="BI88" s="80" t="str">
        <f>IF(BH88="Riesgo Bajo",Variables!$C$56,IF(BH88="Riesgo Medio",Variables!$D$56,IF(BH88="Riesgo Alto",Variables!$E$56,IF(BH88="Riesgo muy Alto",Variables!$E$56))))</f>
        <v xml:space="preserve">• Formaciones en manejo del estrés, inteligencia emocional, manejo de situaciones conflictivas, esparcimiento y tiempo libre
</v>
      </c>
      <c r="BK88" s="73" t="str">
        <f t="shared" si="47"/>
        <v>Riesgo Bajo</v>
      </c>
      <c r="BL88" s="80" t="str">
        <f>IF(BJ88&lt;=30,Variables!$C$59,IF(BJ88&lt;=50,Variables!$D$59,IF(BJ88&lt;=60,Variables!$E$59,IF(BJ88&gt;=100,Variables!E145))))</f>
        <v>• Promoción de la salud mental y prevención del trastorno mental en el  trabajo.
• Fomento de estilos de vida saludables.</v>
      </c>
    </row>
    <row r="89" spans="2:64" s="65" customFormat="1" ht="57" customHeight="1" x14ac:dyDescent="0.25">
      <c r="B89" s="66"/>
      <c r="E89" s="66"/>
      <c r="F89" s="66"/>
      <c r="G89" s="66"/>
      <c r="I89" s="67"/>
      <c r="J89" s="78" t="b">
        <f t="shared" si="49"/>
        <v>0</v>
      </c>
      <c r="K89" s="67"/>
      <c r="L89" s="78" t="b">
        <f t="shared" si="27"/>
        <v>0</v>
      </c>
      <c r="N89" s="73" t="str">
        <f t="shared" si="28"/>
        <v>Sin riesgo</v>
      </c>
      <c r="O89" s="74" t="str">
        <f t="shared" si="48"/>
        <v>Medidas de refuerzo, prevención</v>
      </c>
      <c r="Q89" s="22" t="s">
        <v>25</v>
      </c>
      <c r="R89" s="80" t="str">
        <f t="shared" si="29"/>
        <v>ActIvidades de promoción y prevención,seguimiento examenes periodicos</v>
      </c>
      <c r="S89" s="68" t="e">
        <f t="shared" si="30"/>
        <v>#DIV/0!</v>
      </c>
      <c r="T89" s="83" t="e">
        <f t="shared" si="31"/>
        <v>#DIV/0!</v>
      </c>
      <c r="V89" s="73" t="str">
        <f t="shared" si="32"/>
        <v>Riesgo Bajo</v>
      </c>
      <c r="W89" s="74" t="str">
        <f>IF(V89="Riesgo Bajo",Variables!$C$19,IF('Base de datos'!V89="Riesgo Medio",Variables!$D$19,IF('Base de datos'!V89="Riesgo Alto",Variables!$E$19,IF(V89="Riesgo muy Alto",Variables!$E$19))))</f>
        <v xml:space="preserve">• Refuezo habilidades blandas 
• Seguimiento Lideres
•Refuerzo continuo
</v>
      </c>
      <c r="Y89" s="73" t="str">
        <f t="shared" si="33"/>
        <v>Riesgo Bajo</v>
      </c>
      <c r="Z89" s="80" t="str">
        <f>IF(Y89="Riesgo Bajo",Variables!$C$22,IF(Y89="Riesgo Medio",Variables!$D$22,IF(Y89="Riesgo Alto",Variables!$E$22,IF(Y89="Riesgo muy Alto",Variables!$E$22))))</f>
        <v>• Refuezo interacciones grupales 
• Trabajos colaborativos
• Seguimiento y refuerzo habilidades individuales</v>
      </c>
      <c r="AB89" s="73" t="str">
        <f t="shared" si="34"/>
        <v>Riesgo Bajo</v>
      </c>
      <c r="AC89" s="80" t="str">
        <f>IF(AB89="Riesgo Bajo",Variables!$C$25,IF(AB89="Riesgo Medio",Variables!$D$25,IF(AB89="Riesgo Alto",Variables!$E$25,IF(AB89="Riesgo muy Alto",Variables!$E$25))))</f>
        <v>• Continuar retroalimentación constante
• Grupos focales y participativos
• Incentivos cumplimento de logros</v>
      </c>
      <c r="AE89" s="73" t="str">
        <f t="shared" si="35"/>
        <v>Riesgo Bajo</v>
      </c>
      <c r="AF89" s="80" t="str">
        <f>IF(AE89="Riesgo Bajo",Variables!$C$28,IF(AE89="Riesgo Medio",Variables!$D$28,IF(AE89="Riesgo Alto",Variables!$E$28,IF(AE89="Riesgo muy Alto",Variables!$E$28))))</f>
        <v>• Continuar con induccion al puesto, organizacional y seguimiento</v>
      </c>
      <c r="AH89" s="73" t="str">
        <f t="shared" si="36"/>
        <v>Riesgo Bajo</v>
      </c>
      <c r="AI89" s="80" t="str">
        <f>IF(AH89="Riesgo Bajo",Variables!$C$31,IF(AH89="Riesgo Medio",Variables!$D$31,IF(AH89="Riesgo Alto",Variables!$E$31,IF(AH89="Riesgo muy Alto",Variables!$E$31))))</f>
        <v>• Continuar con elplan de formación y desarrollo
• Reforzar formaciones 
• Seguimiento cronogramas de capacitación</v>
      </c>
      <c r="AK89" s="73" t="str">
        <f t="shared" si="37"/>
        <v>Riesgo Bajo</v>
      </c>
      <c r="AL89" s="80" t="str">
        <f>IF(AK89="Riesgo Bajo",Variables!$C$34,IF(AK89="Riesgo Medio",Variables!$D$34,IF(AK89="Riesgo Alto",Variables!$E$34,IF(AK89="Riesgo muy Alto",Variables!$E$34))))</f>
        <v>• Continuar plan de desarrollo en puesto de trabajo</v>
      </c>
      <c r="AN89" s="73" t="str">
        <f t="shared" si="38"/>
        <v>Riesgo Bajo</v>
      </c>
      <c r="AO89" s="80" t="str">
        <f>IF(AN89="Riesgo Bajo",Variables!$C$37,IF(AN89="Riesgo Medio",Variables!$D$37,IF(AN89="Riesgo Alto",Variables!$E$37,IF(AN89="Riesgo muy Alto",Variables!$E$37))))</f>
        <v xml:space="preserve">• Supervision constante roles y responsabilidades
• Formación en Planeacion estrategica
• Refuerzo en Distribucion eficaz del tiempo </v>
      </c>
      <c r="AQ89" s="73" t="str">
        <f t="shared" si="39"/>
        <v>Riesgo Bajo</v>
      </c>
      <c r="AR89" s="80" t="str">
        <f>IF(AQ89="Riesgo Bajo",Variables!$C$40,IF(AQ89="Riesgo Medio",Variables!$D$40,IF(AQ89="Riesgo Alto",Variables!$E$40,IF(AQ89="Riesgo muy Alto",Variables!$E$40))))</f>
        <v xml:space="preserve">• Continuar acciones de preventivas sobre demandas de trabajo
• Ejecutar cronogramas con tiempos de entrega 
• Programación de horarios de acuerdo a normativiudad
• Seguimiento a horarios adicionales y su compensación
</v>
      </c>
      <c r="AT89" s="73" t="str">
        <f t="shared" si="40"/>
        <v>Riesgo Bajo</v>
      </c>
      <c r="AU89" s="80" t="str">
        <f>IF(AT89="Riesgo Bajo",Variables!$C$43,IF(AT89="Riesgo Medio",Variables!$D$43,IF(AT89="Riesgo Alto",Variables!$E$43,IF(AT89="Riesgo muy Alto",Variables!$E$43))))</f>
        <v xml:space="preserve">• Marcar prioridades en las tareas. 
• Establecer cronograas de entrega
•  Garantizar descansos y pausas activas
</v>
      </c>
      <c r="AV89" s="65" t="e">
        <f t="shared" si="41"/>
        <v>#DIV/0!</v>
      </c>
      <c r="AW89" s="73" t="e">
        <f t="shared" si="42"/>
        <v>#DIV/0!</v>
      </c>
      <c r="AY89" s="73" t="str">
        <f t="shared" si="43"/>
        <v>Riesgo Bajo</v>
      </c>
      <c r="AZ89" s="80" t="str">
        <f>IF(AY89="Riesgo Bajo",Variables!$C$47,IF(AY89="Riesgo Medio",Variables!$D$47,IF(AY89="Riesgo Alto",Variables!$E$47,IF(AY89="Riesgo muy Alto",Variables!$E$47))))</f>
        <v>• Divulgar alianzas estrategicas para  actividades de esparcimiento y recreacion
• Promover espacios de crecimiento personal, academico, espiritual o deportivo de forma periodica</v>
      </c>
      <c r="BB89" s="73" t="str">
        <f t="shared" si="44"/>
        <v>Riesgo Bajo</v>
      </c>
      <c r="BC89" s="80" t="str">
        <f>IF(BB89="Riesgo Bajo",Variables!$C$50,IF(BB89="Riesgo Medio",Variables!$D$50,IF(BB89="Riesgo Alto",Variables!$E$50,IF(BB89="Riesgo muy Alto",Variables!$E$50))))</f>
        <v xml:space="preserve">• Capacitar en manejo de las finanzas personales y familiares.
•  Promover ahorros </v>
      </c>
      <c r="BE89" s="73" t="str">
        <f t="shared" si="45"/>
        <v>Riesgo Bajo</v>
      </c>
      <c r="BF89" s="80" t="str">
        <f>IF(BE89="Riesgo Bajo",Variables!$C$53,IF(BE89="Riesgo Medio",Variables!$D$53,IF(BE89="Riesgo Alto",Variables!$E$53,IF(BE89="Riesgo muy Alto",Variables!$E$53))))</f>
        <v>• Sin amenaza, conservación, remodelaciones de acuerdo a condiciones economicas</v>
      </c>
      <c r="BH89" s="73" t="str">
        <f t="shared" si="46"/>
        <v>Riesgo Bajo</v>
      </c>
      <c r="BI89" s="80" t="str">
        <f>IF(BH89="Riesgo Bajo",Variables!$C$56,IF(BH89="Riesgo Medio",Variables!$D$56,IF(BH89="Riesgo Alto",Variables!$E$56,IF(BH89="Riesgo muy Alto",Variables!$E$56))))</f>
        <v xml:space="preserve">• Formaciones en manejo del estrés, inteligencia emocional, manejo de situaciones conflictivas, esparcimiento y tiempo libre
</v>
      </c>
      <c r="BK89" s="73" t="str">
        <f t="shared" si="47"/>
        <v>Riesgo Bajo</v>
      </c>
      <c r="BL89" s="80" t="str">
        <f>IF(BJ89&lt;=30,Variables!$C$59,IF(BJ89&lt;=50,Variables!$D$59,IF(BJ89&lt;=60,Variables!$E$59,IF(BJ89&gt;=100,Variables!E146))))</f>
        <v>• Promoción de la salud mental y prevención del trastorno mental en el  trabajo.
• Fomento de estilos de vida saludables.</v>
      </c>
    </row>
    <row r="90" spans="2:64" s="65" customFormat="1" ht="57" customHeight="1" x14ac:dyDescent="0.25">
      <c r="B90" s="66"/>
      <c r="E90" s="66"/>
      <c r="F90" s="66"/>
      <c r="G90" s="66"/>
      <c r="I90" s="67"/>
      <c r="J90" s="78" t="b">
        <f t="shared" si="49"/>
        <v>0</v>
      </c>
      <c r="K90" s="67"/>
      <c r="L90" s="78" t="b">
        <f t="shared" si="27"/>
        <v>0</v>
      </c>
      <c r="N90" s="73" t="str">
        <f t="shared" si="28"/>
        <v>Sin riesgo</v>
      </c>
      <c r="O90" s="74" t="str">
        <f t="shared" si="48"/>
        <v>Medidas de refuerzo, prevención</v>
      </c>
      <c r="Q90" s="22" t="s">
        <v>25</v>
      </c>
      <c r="R90" s="80" t="str">
        <f t="shared" si="29"/>
        <v>ActIvidades de promoción y prevención,seguimiento examenes periodicos</v>
      </c>
      <c r="S90" s="68" t="e">
        <f t="shared" si="30"/>
        <v>#DIV/0!</v>
      </c>
      <c r="T90" s="83" t="e">
        <f t="shared" si="31"/>
        <v>#DIV/0!</v>
      </c>
      <c r="V90" s="73" t="str">
        <f t="shared" si="32"/>
        <v>Riesgo Bajo</v>
      </c>
      <c r="W90" s="74" t="str">
        <f>IF(V90="Riesgo Bajo",Variables!$C$19,IF('Base de datos'!V90="Riesgo Medio",Variables!$D$19,IF('Base de datos'!V90="Riesgo Alto",Variables!$E$19,IF(V90="Riesgo muy Alto",Variables!$E$19))))</f>
        <v xml:space="preserve">• Refuezo habilidades blandas 
• Seguimiento Lideres
•Refuerzo continuo
</v>
      </c>
      <c r="Y90" s="73" t="str">
        <f t="shared" si="33"/>
        <v>Riesgo Bajo</v>
      </c>
      <c r="Z90" s="80" t="str">
        <f>IF(Y90="Riesgo Bajo",Variables!$C$22,IF(Y90="Riesgo Medio",Variables!$D$22,IF(Y90="Riesgo Alto",Variables!$E$22,IF(Y90="Riesgo muy Alto",Variables!$E$22))))</f>
        <v>• Refuezo interacciones grupales 
• Trabajos colaborativos
• Seguimiento y refuerzo habilidades individuales</v>
      </c>
      <c r="AB90" s="73" t="str">
        <f t="shared" si="34"/>
        <v>Riesgo Bajo</v>
      </c>
      <c r="AC90" s="80" t="str">
        <f>IF(AB90="Riesgo Bajo",Variables!$C$25,IF(AB90="Riesgo Medio",Variables!$D$25,IF(AB90="Riesgo Alto",Variables!$E$25,IF(AB90="Riesgo muy Alto",Variables!$E$25))))</f>
        <v>• Continuar retroalimentación constante
• Grupos focales y participativos
• Incentivos cumplimento de logros</v>
      </c>
      <c r="AE90" s="73" t="str">
        <f t="shared" si="35"/>
        <v>Riesgo Bajo</v>
      </c>
      <c r="AF90" s="80" t="str">
        <f>IF(AE90="Riesgo Bajo",Variables!$C$28,IF(AE90="Riesgo Medio",Variables!$D$28,IF(AE90="Riesgo Alto",Variables!$E$28,IF(AE90="Riesgo muy Alto",Variables!$E$28))))</f>
        <v>• Continuar con induccion al puesto, organizacional y seguimiento</v>
      </c>
      <c r="AH90" s="73" t="str">
        <f t="shared" si="36"/>
        <v>Riesgo Bajo</v>
      </c>
      <c r="AI90" s="80" t="str">
        <f>IF(AH90="Riesgo Bajo",Variables!$C$31,IF(AH90="Riesgo Medio",Variables!$D$31,IF(AH90="Riesgo Alto",Variables!$E$31,IF(AH90="Riesgo muy Alto",Variables!$E$31))))</f>
        <v>• Continuar con elplan de formación y desarrollo
• Reforzar formaciones 
• Seguimiento cronogramas de capacitación</v>
      </c>
      <c r="AK90" s="73" t="str">
        <f t="shared" si="37"/>
        <v>Riesgo Bajo</v>
      </c>
      <c r="AL90" s="80" t="str">
        <f>IF(AK90="Riesgo Bajo",Variables!$C$34,IF(AK90="Riesgo Medio",Variables!$D$34,IF(AK90="Riesgo Alto",Variables!$E$34,IF(AK90="Riesgo muy Alto",Variables!$E$34))))</f>
        <v>• Continuar plan de desarrollo en puesto de trabajo</v>
      </c>
      <c r="AN90" s="73" t="str">
        <f t="shared" si="38"/>
        <v>Riesgo Bajo</v>
      </c>
      <c r="AO90" s="80" t="str">
        <f>IF(AN90="Riesgo Bajo",Variables!$C$37,IF(AN90="Riesgo Medio",Variables!$D$37,IF(AN90="Riesgo Alto",Variables!$E$37,IF(AN90="Riesgo muy Alto",Variables!$E$37))))</f>
        <v xml:space="preserve">• Supervision constante roles y responsabilidades
• Formación en Planeacion estrategica
• Refuerzo en Distribucion eficaz del tiempo </v>
      </c>
      <c r="AQ90" s="73" t="str">
        <f t="shared" si="39"/>
        <v>Riesgo Bajo</v>
      </c>
      <c r="AR90" s="80" t="str">
        <f>IF(AQ90="Riesgo Bajo",Variables!$C$40,IF(AQ90="Riesgo Medio",Variables!$D$40,IF(AQ90="Riesgo Alto",Variables!$E$40,IF(AQ90="Riesgo muy Alto",Variables!$E$40))))</f>
        <v xml:space="preserve">• Continuar acciones de preventivas sobre demandas de trabajo
• Ejecutar cronogramas con tiempos de entrega 
• Programación de horarios de acuerdo a normativiudad
• Seguimiento a horarios adicionales y su compensación
</v>
      </c>
      <c r="AT90" s="73" t="str">
        <f t="shared" si="40"/>
        <v>Riesgo Bajo</v>
      </c>
      <c r="AU90" s="80" t="str">
        <f>IF(AT90="Riesgo Bajo",Variables!$C$43,IF(AT90="Riesgo Medio",Variables!$D$43,IF(AT90="Riesgo Alto",Variables!$E$43,IF(AT90="Riesgo muy Alto",Variables!$E$43))))</f>
        <v xml:space="preserve">• Marcar prioridades en las tareas. 
• Establecer cronograas de entrega
•  Garantizar descansos y pausas activas
</v>
      </c>
      <c r="AV90" s="65" t="e">
        <f t="shared" si="41"/>
        <v>#DIV/0!</v>
      </c>
      <c r="AW90" s="73" t="e">
        <f t="shared" si="42"/>
        <v>#DIV/0!</v>
      </c>
      <c r="AY90" s="73" t="str">
        <f t="shared" si="43"/>
        <v>Riesgo Bajo</v>
      </c>
      <c r="AZ90" s="80" t="str">
        <f>IF(AY90="Riesgo Bajo",Variables!$C$47,IF(AY90="Riesgo Medio",Variables!$D$47,IF(AY90="Riesgo Alto",Variables!$E$47,IF(AY90="Riesgo muy Alto",Variables!$E$47))))</f>
        <v>• Divulgar alianzas estrategicas para  actividades de esparcimiento y recreacion
• Promover espacios de crecimiento personal, academico, espiritual o deportivo de forma periodica</v>
      </c>
      <c r="BB90" s="73" t="str">
        <f t="shared" si="44"/>
        <v>Riesgo Bajo</v>
      </c>
      <c r="BC90" s="80" t="str">
        <f>IF(BB90="Riesgo Bajo",Variables!$C$50,IF(BB90="Riesgo Medio",Variables!$D$50,IF(BB90="Riesgo Alto",Variables!$E$50,IF(BB90="Riesgo muy Alto",Variables!$E$50))))</f>
        <v xml:space="preserve">• Capacitar en manejo de las finanzas personales y familiares.
•  Promover ahorros </v>
      </c>
      <c r="BE90" s="73" t="str">
        <f t="shared" si="45"/>
        <v>Riesgo Bajo</v>
      </c>
      <c r="BF90" s="80" t="str">
        <f>IF(BE90="Riesgo Bajo",Variables!$C$53,IF(BE90="Riesgo Medio",Variables!$D$53,IF(BE90="Riesgo Alto",Variables!$E$53,IF(BE90="Riesgo muy Alto",Variables!$E$53))))</f>
        <v>• Sin amenaza, conservación, remodelaciones de acuerdo a condiciones economicas</v>
      </c>
      <c r="BH90" s="73" t="str">
        <f t="shared" si="46"/>
        <v>Riesgo Bajo</v>
      </c>
      <c r="BI90" s="80" t="str">
        <f>IF(BH90="Riesgo Bajo",Variables!$C$56,IF(BH90="Riesgo Medio",Variables!$D$56,IF(BH90="Riesgo Alto",Variables!$E$56,IF(BH90="Riesgo muy Alto",Variables!$E$56))))</f>
        <v xml:space="preserve">• Formaciones en manejo del estrés, inteligencia emocional, manejo de situaciones conflictivas, esparcimiento y tiempo libre
</v>
      </c>
      <c r="BK90" s="73" t="str">
        <f t="shared" si="47"/>
        <v>Riesgo Bajo</v>
      </c>
      <c r="BL90" s="80" t="str">
        <f>IF(BJ90&lt;=30,Variables!$C$59,IF(BJ90&lt;=50,Variables!$D$59,IF(BJ90&lt;=60,Variables!$E$59,IF(BJ90&gt;=100,Variables!E147))))</f>
        <v>• Promoción de la salud mental y prevención del trastorno mental en el  trabajo.
• Fomento de estilos de vida saludables.</v>
      </c>
    </row>
    <row r="91" spans="2:64" s="65" customFormat="1" ht="57" customHeight="1" x14ac:dyDescent="0.25">
      <c r="B91" s="66"/>
      <c r="E91" s="66"/>
      <c r="F91" s="66"/>
      <c r="G91" s="66"/>
      <c r="I91" s="67"/>
      <c r="J91" s="78" t="b">
        <f t="shared" si="49"/>
        <v>0</v>
      </c>
      <c r="K91" s="67"/>
      <c r="L91" s="78" t="b">
        <f t="shared" si="27"/>
        <v>0</v>
      </c>
      <c r="N91" s="73" t="str">
        <f t="shared" si="28"/>
        <v>Sin riesgo</v>
      </c>
      <c r="O91" s="74" t="str">
        <f t="shared" si="48"/>
        <v>Medidas de refuerzo, prevención</v>
      </c>
      <c r="Q91" s="22" t="s">
        <v>25</v>
      </c>
      <c r="R91" s="80" t="str">
        <f t="shared" si="29"/>
        <v>ActIvidades de promoción y prevención,seguimiento examenes periodicos</v>
      </c>
      <c r="S91" s="68" t="e">
        <f t="shared" si="30"/>
        <v>#DIV/0!</v>
      </c>
      <c r="T91" s="83" t="e">
        <f t="shared" si="31"/>
        <v>#DIV/0!</v>
      </c>
      <c r="V91" s="73" t="str">
        <f t="shared" si="32"/>
        <v>Riesgo Bajo</v>
      </c>
      <c r="W91" s="74" t="str">
        <f>IF(V91="Riesgo Bajo",Variables!$C$19,IF('Base de datos'!V91="Riesgo Medio",Variables!$D$19,IF('Base de datos'!V91="Riesgo Alto",Variables!$E$19,IF(V91="Riesgo muy Alto",Variables!$E$19))))</f>
        <v xml:space="preserve">• Refuezo habilidades blandas 
• Seguimiento Lideres
•Refuerzo continuo
</v>
      </c>
      <c r="Y91" s="73" t="str">
        <f t="shared" si="33"/>
        <v>Riesgo Bajo</v>
      </c>
      <c r="Z91" s="80" t="str">
        <f>IF(Y91="Riesgo Bajo",Variables!$C$22,IF(Y91="Riesgo Medio",Variables!$D$22,IF(Y91="Riesgo Alto",Variables!$E$22,IF(Y91="Riesgo muy Alto",Variables!$E$22))))</f>
        <v>• Refuezo interacciones grupales 
• Trabajos colaborativos
• Seguimiento y refuerzo habilidades individuales</v>
      </c>
      <c r="AB91" s="73" t="str">
        <f t="shared" si="34"/>
        <v>Riesgo Bajo</v>
      </c>
      <c r="AC91" s="80" t="str">
        <f>IF(AB91="Riesgo Bajo",Variables!$C$25,IF(AB91="Riesgo Medio",Variables!$D$25,IF(AB91="Riesgo Alto",Variables!$E$25,IF(AB91="Riesgo muy Alto",Variables!$E$25))))</f>
        <v>• Continuar retroalimentación constante
• Grupos focales y participativos
• Incentivos cumplimento de logros</v>
      </c>
      <c r="AE91" s="73" t="str">
        <f t="shared" si="35"/>
        <v>Riesgo Bajo</v>
      </c>
      <c r="AF91" s="80" t="str">
        <f>IF(AE91="Riesgo Bajo",Variables!$C$28,IF(AE91="Riesgo Medio",Variables!$D$28,IF(AE91="Riesgo Alto",Variables!$E$28,IF(AE91="Riesgo muy Alto",Variables!$E$28))))</f>
        <v>• Continuar con induccion al puesto, organizacional y seguimiento</v>
      </c>
      <c r="AH91" s="73" t="str">
        <f t="shared" si="36"/>
        <v>Riesgo Bajo</v>
      </c>
      <c r="AI91" s="80" t="str">
        <f>IF(AH91="Riesgo Bajo",Variables!$C$31,IF(AH91="Riesgo Medio",Variables!$D$31,IF(AH91="Riesgo Alto",Variables!$E$31,IF(AH91="Riesgo muy Alto",Variables!$E$31))))</f>
        <v>• Continuar con elplan de formación y desarrollo
• Reforzar formaciones 
• Seguimiento cronogramas de capacitación</v>
      </c>
      <c r="AK91" s="73" t="str">
        <f t="shared" si="37"/>
        <v>Riesgo Bajo</v>
      </c>
      <c r="AL91" s="80" t="str">
        <f>IF(AK91="Riesgo Bajo",Variables!$C$34,IF(AK91="Riesgo Medio",Variables!$D$34,IF(AK91="Riesgo Alto",Variables!$E$34,IF(AK91="Riesgo muy Alto",Variables!$E$34))))</f>
        <v>• Continuar plan de desarrollo en puesto de trabajo</v>
      </c>
      <c r="AN91" s="73" t="str">
        <f t="shared" si="38"/>
        <v>Riesgo Bajo</v>
      </c>
      <c r="AO91" s="80" t="str">
        <f>IF(AN91="Riesgo Bajo",Variables!$C$37,IF(AN91="Riesgo Medio",Variables!$D$37,IF(AN91="Riesgo Alto",Variables!$E$37,IF(AN91="Riesgo muy Alto",Variables!$E$37))))</f>
        <v xml:space="preserve">• Supervision constante roles y responsabilidades
• Formación en Planeacion estrategica
• Refuerzo en Distribucion eficaz del tiempo </v>
      </c>
      <c r="AQ91" s="73" t="str">
        <f t="shared" si="39"/>
        <v>Riesgo Bajo</v>
      </c>
      <c r="AR91" s="80" t="str">
        <f>IF(AQ91="Riesgo Bajo",Variables!$C$40,IF(AQ91="Riesgo Medio",Variables!$D$40,IF(AQ91="Riesgo Alto",Variables!$E$40,IF(AQ91="Riesgo muy Alto",Variables!$E$40))))</f>
        <v xml:space="preserve">• Continuar acciones de preventivas sobre demandas de trabajo
• Ejecutar cronogramas con tiempos de entrega 
• Programación de horarios de acuerdo a normativiudad
• Seguimiento a horarios adicionales y su compensación
</v>
      </c>
      <c r="AT91" s="73" t="str">
        <f t="shared" si="40"/>
        <v>Riesgo Bajo</v>
      </c>
      <c r="AU91" s="80" t="str">
        <f>IF(AT91="Riesgo Bajo",Variables!$C$43,IF(AT91="Riesgo Medio",Variables!$D$43,IF(AT91="Riesgo Alto",Variables!$E$43,IF(AT91="Riesgo muy Alto",Variables!$E$43))))</f>
        <v xml:space="preserve">• Marcar prioridades en las tareas. 
• Establecer cronograas de entrega
•  Garantizar descansos y pausas activas
</v>
      </c>
      <c r="AV91" s="65" t="e">
        <f t="shared" si="41"/>
        <v>#DIV/0!</v>
      </c>
      <c r="AW91" s="73" t="e">
        <f t="shared" si="42"/>
        <v>#DIV/0!</v>
      </c>
      <c r="AY91" s="73" t="str">
        <f t="shared" si="43"/>
        <v>Riesgo Bajo</v>
      </c>
      <c r="AZ91" s="80" t="str">
        <f>IF(AY91="Riesgo Bajo",Variables!$C$47,IF(AY91="Riesgo Medio",Variables!$D$47,IF(AY91="Riesgo Alto",Variables!$E$47,IF(AY91="Riesgo muy Alto",Variables!$E$47))))</f>
        <v>• Divulgar alianzas estrategicas para  actividades de esparcimiento y recreacion
• Promover espacios de crecimiento personal, academico, espiritual o deportivo de forma periodica</v>
      </c>
      <c r="BB91" s="73" t="str">
        <f t="shared" si="44"/>
        <v>Riesgo Bajo</v>
      </c>
      <c r="BC91" s="80" t="str">
        <f>IF(BB91="Riesgo Bajo",Variables!$C$50,IF(BB91="Riesgo Medio",Variables!$D$50,IF(BB91="Riesgo Alto",Variables!$E$50,IF(BB91="Riesgo muy Alto",Variables!$E$50))))</f>
        <v xml:space="preserve">• Capacitar en manejo de las finanzas personales y familiares.
•  Promover ahorros </v>
      </c>
      <c r="BE91" s="73" t="str">
        <f t="shared" si="45"/>
        <v>Riesgo Bajo</v>
      </c>
      <c r="BF91" s="80" t="str">
        <f>IF(BE91="Riesgo Bajo",Variables!$C$53,IF(BE91="Riesgo Medio",Variables!$D$53,IF(BE91="Riesgo Alto",Variables!$E$53,IF(BE91="Riesgo muy Alto",Variables!$E$53))))</f>
        <v>• Sin amenaza, conservación, remodelaciones de acuerdo a condiciones economicas</v>
      </c>
      <c r="BH91" s="73" t="str">
        <f t="shared" si="46"/>
        <v>Riesgo Bajo</v>
      </c>
      <c r="BI91" s="80" t="str">
        <f>IF(BH91="Riesgo Bajo",Variables!$C$56,IF(BH91="Riesgo Medio",Variables!$D$56,IF(BH91="Riesgo Alto",Variables!$E$56,IF(BH91="Riesgo muy Alto",Variables!$E$56))))</f>
        <v xml:space="preserve">• Formaciones en manejo del estrés, inteligencia emocional, manejo de situaciones conflictivas, esparcimiento y tiempo libre
</v>
      </c>
      <c r="BK91" s="73" t="str">
        <f t="shared" si="47"/>
        <v>Riesgo Bajo</v>
      </c>
      <c r="BL91" s="80" t="str">
        <f>IF(BJ91&lt;=30,Variables!$C$59,IF(BJ91&lt;=50,Variables!$D$59,IF(BJ91&lt;=60,Variables!$E$59,IF(BJ91&gt;=100,Variables!E148))))</f>
        <v>• Promoción de la salud mental y prevención del trastorno mental en el  trabajo.
• Fomento de estilos de vida saludables.</v>
      </c>
    </row>
    <row r="92" spans="2:64" s="65" customFormat="1" ht="57" customHeight="1" x14ac:dyDescent="0.25">
      <c r="B92" s="66"/>
      <c r="E92" s="66"/>
      <c r="F92" s="66"/>
      <c r="G92" s="66"/>
      <c r="I92" s="67"/>
      <c r="J92" s="78" t="b">
        <f t="shared" si="49"/>
        <v>0</v>
      </c>
      <c r="K92" s="67"/>
      <c r="L92" s="78" t="b">
        <f t="shared" si="27"/>
        <v>0</v>
      </c>
      <c r="N92" s="73" t="str">
        <f t="shared" si="28"/>
        <v>Sin riesgo</v>
      </c>
      <c r="O92" s="74" t="str">
        <f t="shared" si="48"/>
        <v>Medidas de refuerzo, prevención</v>
      </c>
      <c r="Q92" s="22" t="s">
        <v>25</v>
      </c>
      <c r="R92" s="80" t="str">
        <f t="shared" si="29"/>
        <v>ActIvidades de promoción y prevención,seguimiento examenes periodicos</v>
      </c>
      <c r="S92" s="68" t="e">
        <f t="shared" si="30"/>
        <v>#DIV/0!</v>
      </c>
      <c r="T92" s="83" t="e">
        <f t="shared" si="31"/>
        <v>#DIV/0!</v>
      </c>
      <c r="V92" s="73" t="str">
        <f t="shared" si="32"/>
        <v>Riesgo Bajo</v>
      </c>
      <c r="W92" s="74" t="str">
        <f>IF(V92="Riesgo Bajo",Variables!$C$19,IF('Base de datos'!V92="Riesgo Medio",Variables!$D$19,IF('Base de datos'!V92="Riesgo Alto",Variables!$E$19,IF(V92="Riesgo muy Alto",Variables!$E$19))))</f>
        <v xml:space="preserve">• Refuezo habilidades blandas 
• Seguimiento Lideres
•Refuerzo continuo
</v>
      </c>
      <c r="Y92" s="73" t="str">
        <f t="shared" si="33"/>
        <v>Riesgo Bajo</v>
      </c>
      <c r="Z92" s="80" t="str">
        <f>IF(Y92="Riesgo Bajo",Variables!$C$22,IF(Y92="Riesgo Medio",Variables!$D$22,IF(Y92="Riesgo Alto",Variables!$E$22,IF(Y92="Riesgo muy Alto",Variables!$E$22))))</f>
        <v>• Refuezo interacciones grupales 
• Trabajos colaborativos
• Seguimiento y refuerzo habilidades individuales</v>
      </c>
      <c r="AB92" s="73" t="str">
        <f t="shared" si="34"/>
        <v>Riesgo Bajo</v>
      </c>
      <c r="AC92" s="80" t="str">
        <f>IF(AB92="Riesgo Bajo",Variables!$C$25,IF(AB92="Riesgo Medio",Variables!$D$25,IF(AB92="Riesgo Alto",Variables!$E$25,IF(AB92="Riesgo muy Alto",Variables!$E$25))))</f>
        <v>• Continuar retroalimentación constante
• Grupos focales y participativos
• Incentivos cumplimento de logros</v>
      </c>
      <c r="AE92" s="73" t="str">
        <f t="shared" si="35"/>
        <v>Riesgo Bajo</v>
      </c>
      <c r="AF92" s="80" t="str">
        <f>IF(AE92="Riesgo Bajo",Variables!$C$28,IF(AE92="Riesgo Medio",Variables!$D$28,IF(AE92="Riesgo Alto",Variables!$E$28,IF(AE92="Riesgo muy Alto",Variables!$E$28))))</f>
        <v>• Continuar con induccion al puesto, organizacional y seguimiento</v>
      </c>
      <c r="AH92" s="73" t="str">
        <f t="shared" si="36"/>
        <v>Riesgo Bajo</v>
      </c>
      <c r="AI92" s="80" t="str">
        <f>IF(AH92="Riesgo Bajo",Variables!$C$31,IF(AH92="Riesgo Medio",Variables!$D$31,IF(AH92="Riesgo Alto",Variables!$E$31,IF(AH92="Riesgo muy Alto",Variables!$E$31))))</f>
        <v>• Continuar con elplan de formación y desarrollo
• Reforzar formaciones 
• Seguimiento cronogramas de capacitación</v>
      </c>
      <c r="AK92" s="73" t="str">
        <f t="shared" si="37"/>
        <v>Riesgo Bajo</v>
      </c>
      <c r="AL92" s="80" t="str">
        <f>IF(AK92="Riesgo Bajo",Variables!$C$34,IF(AK92="Riesgo Medio",Variables!$D$34,IF(AK92="Riesgo Alto",Variables!$E$34,IF(AK92="Riesgo muy Alto",Variables!$E$34))))</f>
        <v>• Continuar plan de desarrollo en puesto de trabajo</v>
      </c>
      <c r="AN92" s="73" t="str">
        <f t="shared" si="38"/>
        <v>Riesgo Bajo</v>
      </c>
      <c r="AO92" s="80" t="str">
        <f>IF(AN92="Riesgo Bajo",Variables!$C$37,IF(AN92="Riesgo Medio",Variables!$D$37,IF(AN92="Riesgo Alto",Variables!$E$37,IF(AN92="Riesgo muy Alto",Variables!$E$37))))</f>
        <v xml:space="preserve">• Supervision constante roles y responsabilidades
• Formación en Planeacion estrategica
• Refuerzo en Distribucion eficaz del tiempo </v>
      </c>
      <c r="AQ92" s="73" t="str">
        <f t="shared" si="39"/>
        <v>Riesgo Bajo</v>
      </c>
      <c r="AR92" s="80" t="str">
        <f>IF(AQ92="Riesgo Bajo",Variables!$C$40,IF(AQ92="Riesgo Medio",Variables!$D$40,IF(AQ92="Riesgo Alto",Variables!$E$40,IF(AQ92="Riesgo muy Alto",Variables!$E$40))))</f>
        <v xml:space="preserve">• Continuar acciones de preventivas sobre demandas de trabajo
• Ejecutar cronogramas con tiempos de entrega 
• Programación de horarios de acuerdo a normativiudad
• Seguimiento a horarios adicionales y su compensación
</v>
      </c>
      <c r="AT92" s="73" t="str">
        <f t="shared" si="40"/>
        <v>Riesgo Bajo</v>
      </c>
      <c r="AU92" s="80" t="str">
        <f>IF(AT92="Riesgo Bajo",Variables!$C$43,IF(AT92="Riesgo Medio",Variables!$D$43,IF(AT92="Riesgo Alto",Variables!$E$43,IF(AT92="Riesgo muy Alto",Variables!$E$43))))</f>
        <v xml:space="preserve">• Marcar prioridades en las tareas. 
• Establecer cronograas de entrega
•  Garantizar descansos y pausas activas
</v>
      </c>
      <c r="AV92" s="65" t="e">
        <f t="shared" si="41"/>
        <v>#DIV/0!</v>
      </c>
      <c r="AW92" s="73" t="e">
        <f t="shared" si="42"/>
        <v>#DIV/0!</v>
      </c>
      <c r="AY92" s="73" t="str">
        <f t="shared" si="43"/>
        <v>Riesgo Bajo</v>
      </c>
      <c r="AZ92" s="80" t="str">
        <f>IF(AY92="Riesgo Bajo",Variables!$C$47,IF(AY92="Riesgo Medio",Variables!$D$47,IF(AY92="Riesgo Alto",Variables!$E$47,IF(AY92="Riesgo muy Alto",Variables!$E$47))))</f>
        <v>• Divulgar alianzas estrategicas para  actividades de esparcimiento y recreacion
• Promover espacios de crecimiento personal, academico, espiritual o deportivo de forma periodica</v>
      </c>
      <c r="BB92" s="73" t="str">
        <f t="shared" si="44"/>
        <v>Riesgo Bajo</v>
      </c>
      <c r="BC92" s="80" t="str">
        <f>IF(BB92="Riesgo Bajo",Variables!$C$50,IF(BB92="Riesgo Medio",Variables!$D$50,IF(BB92="Riesgo Alto",Variables!$E$50,IF(BB92="Riesgo muy Alto",Variables!$E$50))))</f>
        <v xml:space="preserve">• Capacitar en manejo de las finanzas personales y familiares.
•  Promover ahorros </v>
      </c>
      <c r="BE92" s="73" t="str">
        <f t="shared" si="45"/>
        <v>Riesgo Bajo</v>
      </c>
      <c r="BF92" s="80" t="str">
        <f>IF(BE92="Riesgo Bajo",Variables!$C$53,IF(BE92="Riesgo Medio",Variables!$D$53,IF(BE92="Riesgo Alto",Variables!$E$53,IF(BE92="Riesgo muy Alto",Variables!$E$53))))</f>
        <v>• Sin amenaza, conservación, remodelaciones de acuerdo a condiciones economicas</v>
      </c>
      <c r="BH92" s="73" t="str">
        <f t="shared" si="46"/>
        <v>Riesgo Bajo</v>
      </c>
      <c r="BI92" s="80" t="str">
        <f>IF(BH92="Riesgo Bajo",Variables!$C$56,IF(BH92="Riesgo Medio",Variables!$D$56,IF(BH92="Riesgo Alto",Variables!$E$56,IF(BH92="Riesgo muy Alto",Variables!$E$56))))</f>
        <v xml:space="preserve">• Formaciones en manejo del estrés, inteligencia emocional, manejo de situaciones conflictivas, esparcimiento y tiempo libre
</v>
      </c>
      <c r="BK92" s="73" t="str">
        <f t="shared" si="47"/>
        <v>Riesgo Bajo</v>
      </c>
      <c r="BL92" s="80" t="str">
        <f>IF(BJ92&lt;=30,Variables!$C$59,IF(BJ92&lt;=50,Variables!$D$59,IF(BJ92&lt;=60,Variables!$E$59,IF(BJ92&gt;=100,Variables!E149))))</f>
        <v>• Promoción de la salud mental y prevención del trastorno mental en el  trabajo.
• Fomento de estilos de vida saludables.</v>
      </c>
    </row>
    <row r="93" spans="2:64" s="65" customFormat="1" ht="57" customHeight="1" x14ac:dyDescent="0.25">
      <c r="B93" s="66"/>
      <c r="E93" s="66"/>
      <c r="F93" s="66"/>
      <c r="G93" s="66"/>
      <c r="I93" s="67"/>
      <c r="J93" s="78" t="b">
        <f t="shared" si="49"/>
        <v>0</v>
      </c>
      <c r="K93" s="67"/>
      <c r="L93" s="78" t="b">
        <f t="shared" si="27"/>
        <v>0</v>
      </c>
      <c r="N93" s="73" t="str">
        <f t="shared" si="28"/>
        <v>Sin riesgo</v>
      </c>
      <c r="O93" s="74" t="str">
        <f t="shared" si="48"/>
        <v>Medidas de refuerzo, prevención</v>
      </c>
      <c r="Q93" s="22" t="s">
        <v>25</v>
      </c>
      <c r="R93" s="80" t="str">
        <f t="shared" si="29"/>
        <v>ActIvidades de promoción y prevención,seguimiento examenes periodicos</v>
      </c>
      <c r="S93" s="68" t="e">
        <f t="shared" si="30"/>
        <v>#DIV/0!</v>
      </c>
      <c r="T93" s="83" t="e">
        <f t="shared" si="31"/>
        <v>#DIV/0!</v>
      </c>
      <c r="V93" s="73" t="str">
        <f t="shared" si="32"/>
        <v>Riesgo Bajo</v>
      </c>
      <c r="W93" s="74" t="str">
        <f>IF(V93="Riesgo Bajo",Variables!$C$19,IF('Base de datos'!V93="Riesgo Medio",Variables!$D$19,IF('Base de datos'!V93="Riesgo Alto",Variables!$E$19,IF(V93="Riesgo muy Alto",Variables!$E$19))))</f>
        <v xml:space="preserve">• Refuezo habilidades blandas 
• Seguimiento Lideres
•Refuerzo continuo
</v>
      </c>
      <c r="Y93" s="73" t="str">
        <f t="shared" si="33"/>
        <v>Riesgo Bajo</v>
      </c>
      <c r="Z93" s="80" t="str">
        <f>IF(Y93="Riesgo Bajo",Variables!$C$22,IF(Y93="Riesgo Medio",Variables!$D$22,IF(Y93="Riesgo Alto",Variables!$E$22,IF(Y93="Riesgo muy Alto",Variables!$E$22))))</f>
        <v>• Refuezo interacciones grupales 
• Trabajos colaborativos
• Seguimiento y refuerzo habilidades individuales</v>
      </c>
      <c r="AB93" s="73" t="str">
        <f t="shared" si="34"/>
        <v>Riesgo Bajo</v>
      </c>
      <c r="AC93" s="80" t="str">
        <f>IF(AB93="Riesgo Bajo",Variables!$C$25,IF(AB93="Riesgo Medio",Variables!$D$25,IF(AB93="Riesgo Alto",Variables!$E$25,IF(AB93="Riesgo muy Alto",Variables!$E$25))))</f>
        <v>• Continuar retroalimentación constante
• Grupos focales y participativos
• Incentivos cumplimento de logros</v>
      </c>
      <c r="AE93" s="73" t="str">
        <f t="shared" si="35"/>
        <v>Riesgo Bajo</v>
      </c>
      <c r="AF93" s="80" t="str">
        <f>IF(AE93="Riesgo Bajo",Variables!$C$28,IF(AE93="Riesgo Medio",Variables!$D$28,IF(AE93="Riesgo Alto",Variables!$E$28,IF(AE93="Riesgo muy Alto",Variables!$E$28))))</f>
        <v>• Continuar con induccion al puesto, organizacional y seguimiento</v>
      </c>
      <c r="AH93" s="73" t="str">
        <f t="shared" si="36"/>
        <v>Riesgo Bajo</v>
      </c>
      <c r="AI93" s="80" t="str">
        <f>IF(AH93="Riesgo Bajo",Variables!$C$31,IF(AH93="Riesgo Medio",Variables!$D$31,IF(AH93="Riesgo Alto",Variables!$E$31,IF(AH93="Riesgo muy Alto",Variables!$E$31))))</f>
        <v>• Continuar con elplan de formación y desarrollo
• Reforzar formaciones 
• Seguimiento cronogramas de capacitación</v>
      </c>
      <c r="AK93" s="73" t="str">
        <f t="shared" si="37"/>
        <v>Riesgo Bajo</v>
      </c>
      <c r="AL93" s="80" t="str">
        <f>IF(AK93="Riesgo Bajo",Variables!$C$34,IF(AK93="Riesgo Medio",Variables!$D$34,IF(AK93="Riesgo Alto",Variables!$E$34,IF(AK93="Riesgo muy Alto",Variables!$E$34))))</f>
        <v>• Continuar plan de desarrollo en puesto de trabajo</v>
      </c>
      <c r="AN93" s="73" t="str">
        <f t="shared" si="38"/>
        <v>Riesgo Bajo</v>
      </c>
      <c r="AO93" s="80" t="str">
        <f>IF(AN93="Riesgo Bajo",Variables!$C$37,IF(AN93="Riesgo Medio",Variables!$D$37,IF(AN93="Riesgo Alto",Variables!$E$37,IF(AN93="Riesgo muy Alto",Variables!$E$37))))</f>
        <v xml:space="preserve">• Supervision constante roles y responsabilidades
• Formación en Planeacion estrategica
• Refuerzo en Distribucion eficaz del tiempo </v>
      </c>
      <c r="AQ93" s="73" t="str">
        <f t="shared" si="39"/>
        <v>Riesgo Bajo</v>
      </c>
      <c r="AR93" s="80" t="str">
        <f>IF(AQ93="Riesgo Bajo",Variables!$C$40,IF(AQ93="Riesgo Medio",Variables!$D$40,IF(AQ93="Riesgo Alto",Variables!$E$40,IF(AQ93="Riesgo muy Alto",Variables!$E$40))))</f>
        <v xml:space="preserve">• Continuar acciones de preventivas sobre demandas de trabajo
• Ejecutar cronogramas con tiempos de entrega 
• Programación de horarios de acuerdo a normativiudad
• Seguimiento a horarios adicionales y su compensación
</v>
      </c>
      <c r="AT93" s="73" t="str">
        <f t="shared" si="40"/>
        <v>Riesgo Bajo</v>
      </c>
      <c r="AU93" s="80" t="str">
        <f>IF(AT93="Riesgo Bajo",Variables!$C$43,IF(AT93="Riesgo Medio",Variables!$D$43,IF(AT93="Riesgo Alto",Variables!$E$43,IF(AT93="Riesgo muy Alto",Variables!$E$43))))</f>
        <v xml:space="preserve">• Marcar prioridades en las tareas. 
• Establecer cronograas de entrega
•  Garantizar descansos y pausas activas
</v>
      </c>
      <c r="AV93" s="65" t="e">
        <f t="shared" si="41"/>
        <v>#DIV/0!</v>
      </c>
      <c r="AW93" s="73" t="e">
        <f t="shared" si="42"/>
        <v>#DIV/0!</v>
      </c>
      <c r="AY93" s="73" t="str">
        <f t="shared" si="43"/>
        <v>Riesgo Bajo</v>
      </c>
      <c r="AZ93" s="80" t="str">
        <f>IF(AY93="Riesgo Bajo",Variables!$C$47,IF(AY93="Riesgo Medio",Variables!$D$47,IF(AY93="Riesgo Alto",Variables!$E$47,IF(AY93="Riesgo muy Alto",Variables!$E$47))))</f>
        <v>• Divulgar alianzas estrategicas para  actividades de esparcimiento y recreacion
• Promover espacios de crecimiento personal, academico, espiritual o deportivo de forma periodica</v>
      </c>
      <c r="BB93" s="73" t="str">
        <f t="shared" si="44"/>
        <v>Riesgo Bajo</v>
      </c>
      <c r="BC93" s="80" t="str">
        <f>IF(BB93="Riesgo Bajo",Variables!$C$50,IF(BB93="Riesgo Medio",Variables!$D$50,IF(BB93="Riesgo Alto",Variables!$E$50,IF(BB93="Riesgo muy Alto",Variables!$E$50))))</f>
        <v xml:space="preserve">• Capacitar en manejo de las finanzas personales y familiares.
•  Promover ahorros </v>
      </c>
      <c r="BE93" s="73" t="str">
        <f t="shared" si="45"/>
        <v>Riesgo Bajo</v>
      </c>
      <c r="BF93" s="80" t="str">
        <f>IF(BE93="Riesgo Bajo",Variables!$C$53,IF(BE93="Riesgo Medio",Variables!$D$53,IF(BE93="Riesgo Alto",Variables!$E$53,IF(BE93="Riesgo muy Alto",Variables!$E$53))))</f>
        <v>• Sin amenaza, conservación, remodelaciones de acuerdo a condiciones economicas</v>
      </c>
      <c r="BH93" s="73" t="str">
        <f t="shared" si="46"/>
        <v>Riesgo Bajo</v>
      </c>
      <c r="BI93" s="80" t="str">
        <f>IF(BH93="Riesgo Bajo",Variables!$C$56,IF(BH93="Riesgo Medio",Variables!$D$56,IF(BH93="Riesgo Alto",Variables!$E$56,IF(BH93="Riesgo muy Alto",Variables!$E$56))))</f>
        <v xml:space="preserve">• Formaciones en manejo del estrés, inteligencia emocional, manejo de situaciones conflictivas, esparcimiento y tiempo libre
</v>
      </c>
      <c r="BK93" s="73" t="str">
        <f t="shared" si="47"/>
        <v>Riesgo Bajo</v>
      </c>
      <c r="BL93" s="80" t="str">
        <f>IF(BJ93&lt;=30,Variables!$C$59,IF(BJ93&lt;=50,Variables!$D$59,IF(BJ93&lt;=60,Variables!$E$59,IF(BJ93&gt;=100,Variables!E150))))</f>
        <v>• Promoción de la salud mental y prevención del trastorno mental en el  trabajo.
• Fomento de estilos de vida saludables.</v>
      </c>
    </row>
    <row r="94" spans="2:64" s="65" customFormat="1" ht="57" customHeight="1" x14ac:dyDescent="0.25">
      <c r="B94" s="66"/>
      <c r="E94" s="66"/>
      <c r="F94" s="66"/>
      <c r="G94" s="66"/>
      <c r="I94" s="67"/>
      <c r="J94" s="78" t="b">
        <f t="shared" si="49"/>
        <v>0</v>
      </c>
      <c r="K94" s="67"/>
      <c r="L94" s="78" t="b">
        <f t="shared" si="27"/>
        <v>0</v>
      </c>
      <c r="N94" s="73" t="str">
        <f t="shared" si="28"/>
        <v>Sin riesgo</v>
      </c>
      <c r="O94" s="74" t="str">
        <f t="shared" si="48"/>
        <v>Medidas de refuerzo, prevención</v>
      </c>
      <c r="Q94" s="22" t="s">
        <v>25</v>
      </c>
      <c r="R94" s="80" t="str">
        <f t="shared" si="29"/>
        <v>ActIvidades de promoción y prevención,seguimiento examenes periodicos</v>
      </c>
      <c r="S94" s="68" t="e">
        <f t="shared" si="30"/>
        <v>#DIV/0!</v>
      </c>
      <c r="T94" s="66"/>
      <c r="V94" s="73" t="str">
        <f t="shared" si="32"/>
        <v>Riesgo Bajo</v>
      </c>
      <c r="W94" s="74" t="str">
        <f>IF(V94="Riesgo Bajo",Variables!$C$19,IF('Base de datos'!V94="Riesgo Medio",Variables!$D$19,IF('Base de datos'!V94="Riesgo Alto",Variables!$E$19,IF(V94="Riesgo muy Alto",Variables!$E$19))))</f>
        <v xml:space="preserve">• Refuezo habilidades blandas 
• Seguimiento Lideres
•Refuerzo continuo
</v>
      </c>
      <c r="Y94" s="73" t="str">
        <f t="shared" si="33"/>
        <v>Riesgo Bajo</v>
      </c>
      <c r="Z94" s="80" t="str">
        <f>IF(Y94="Riesgo Bajo",Variables!$C$22,IF(Y94="Riesgo Medio",Variables!$D$22,IF(Y94="Riesgo Alto",Variables!$E$22,IF(Y94="Riesgo muy Alto",Variables!$E$22))))</f>
        <v>• Refuezo interacciones grupales 
• Trabajos colaborativos
• Seguimiento y refuerzo habilidades individuales</v>
      </c>
      <c r="AB94" s="73" t="str">
        <f t="shared" si="34"/>
        <v>Riesgo Bajo</v>
      </c>
      <c r="AC94" s="80" t="str">
        <f>IF(AB94="Riesgo Bajo",Variables!$C$25,IF(AB94="Riesgo Medio",Variables!$D$25,IF(AB94="Riesgo Alto",Variables!$E$25,IF(AB94="Riesgo muy Alto",Variables!$E$25))))</f>
        <v>• Continuar retroalimentación constante
• Grupos focales y participativos
• Incentivos cumplimento de logros</v>
      </c>
      <c r="AE94" s="73" t="str">
        <f t="shared" si="35"/>
        <v>Riesgo Bajo</v>
      </c>
      <c r="AF94" s="80" t="str">
        <f>IF(AE94="Riesgo Bajo",Variables!$C$28,IF(AE94="Riesgo Medio",Variables!$D$28,IF(AE94="Riesgo Alto",Variables!$E$28,IF(AE94="Riesgo muy Alto",Variables!$E$28))))</f>
        <v>• Continuar con induccion al puesto, organizacional y seguimiento</v>
      </c>
      <c r="AH94" s="73" t="str">
        <f t="shared" si="36"/>
        <v>Riesgo Bajo</v>
      </c>
      <c r="AI94" s="80" t="str">
        <f>IF(AH94="Riesgo Bajo",Variables!$C$31,IF(AH94="Riesgo Medio",Variables!$D$31,IF(AH94="Riesgo Alto",Variables!$E$31,IF(AH94="Riesgo muy Alto",Variables!$E$31))))</f>
        <v>• Continuar con elplan de formación y desarrollo
• Reforzar formaciones 
• Seguimiento cronogramas de capacitación</v>
      </c>
      <c r="AK94" s="73" t="str">
        <f t="shared" si="37"/>
        <v>Riesgo Bajo</v>
      </c>
      <c r="AL94" s="80" t="str">
        <f>IF(AK94="Riesgo Bajo",Variables!$C$34,IF(AK94="Riesgo Medio",Variables!$D$34,IF(AK94="Riesgo Alto",Variables!$E$34,IF(AK94="Riesgo muy Alto",Variables!$E$34))))</f>
        <v>• Continuar plan de desarrollo en puesto de trabajo</v>
      </c>
      <c r="AN94" s="73" t="str">
        <f t="shared" si="38"/>
        <v>Riesgo Bajo</v>
      </c>
      <c r="AO94" s="80" t="str">
        <f>IF(AN94="Riesgo Bajo",Variables!$C$37,IF(AN94="Riesgo Medio",Variables!$D$37,IF(AN94="Riesgo Alto",Variables!$E$37,IF(AN94="Riesgo muy Alto",Variables!$E$37))))</f>
        <v xml:space="preserve">• Supervision constante roles y responsabilidades
• Formación en Planeacion estrategica
• Refuerzo en Distribucion eficaz del tiempo </v>
      </c>
      <c r="AQ94" s="73" t="str">
        <f t="shared" si="39"/>
        <v>Riesgo Bajo</v>
      </c>
      <c r="AR94" s="80" t="str">
        <f>IF(AQ94="Riesgo Bajo",Variables!$C$40,IF(AQ94="Riesgo Medio",Variables!$D$40,IF(AQ94="Riesgo Alto",Variables!$E$40,IF(AQ94="Riesgo muy Alto",Variables!$E$40))))</f>
        <v xml:space="preserve">• Continuar acciones de preventivas sobre demandas de trabajo
• Ejecutar cronogramas con tiempos de entrega 
• Programación de horarios de acuerdo a normativiudad
• Seguimiento a horarios adicionales y su compensación
</v>
      </c>
      <c r="AT94" s="73" t="str">
        <f t="shared" si="40"/>
        <v>Riesgo Bajo</v>
      </c>
      <c r="AU94" s="80" t="str">
        <f>IF(AT94="Riesgo Bajo",Variables!$C$43,IF(AT94="Riesgo Medio",Variables!$D$43,IF(AT94="Riesgo Alto",Variables!$E$43,IF(AT94="Riesgo muy Alto",Variables!$E$43))))</f>
        <v xml:space="preserve">• Marcar prioridades en las tareas. 
• Establecer cronograas de entrega
•  Garantizar descansos y pausas activas
</v>
      </c>
      <c r="AV94" s="65" t="e">
        <f t="shared" si="41"/>
        <v>#DIV/0!</v>
      </c>
      <c r="AW94" s="73" t="e">
        <f t="shared" si="42"/>
        <v>#DIV/0!</v>
      </c>
      <c r="AY94" s="73" t="str">
        <f t="shared" si="43"/>
        <v>Riesgo Bajo</v>
      </c>
      <c r="AZ94" s="80" t="str">
        <f>IF(AY94="Riesgo Bajo",Variables!$C$47,IF(AY94="Riesgo Medio",Variables!$D$47,IF(AY94="Riesgo Alto",Variables!$E$47,IF(AY94="Riesgo muy Alto",Variables!$E$47))))</f>
        <v>• Divulgar alianzas estrategicas para  actividades de esparcimiento y recreacion
• Promover espacios de crecimiento personal, academico, espiritual o deportivo de forma periodica</v>
      </c>
      <c r="BB94" s="73" t="str">
        <f t="shared" si="44"/>
        <v>Riesgo Bajo</v>
      </c>
      <c r="BC94" s="80" t="str">
        <f>IF(BB94="Riesgo Bajo",Variables!$C$50,IF(BB94="Riesgo Medio",Variables!$D$50,IF(BB94="Riesgo Alto",Variables!$E$50,IF(BB94="Riesgo muy Alto",Variables!$E$50))))</f>
        <v xml:space="preserve">• Capacitar en manejo de las finanzas personales y familiares.
•  Promover ahorros </v>
      </c>
      <c r="BE94" s="73" t="str">
        <f t="shared" si="45"/>
        <v>Riesgo Bajo</v>
      </c>
      <c r="BF94" s="80" t="str">
        <f>IF(BE94="Riesgo Bajo",Variables!$C$53,IF(BE94="Riesgo Medio",Variables!$D$53,IF(BE94="Riesgo Alto",Variables!$E$53,IF(BE94="Riesgo muy Alto",Variables!$E$53))))</f>
        <v>• Sin amenaza, conservación, remodelaciones de acuerdo a condiciones economicas</v>
      </c>
      <c r="BH94" s="73" t="str">
        <f t="shared" si="46"/>
        <v>Riesgo Bajo</v>
      </c>
      <c r="BI94" s="80" t="str">
        <f>IF(BH94="Riesgo Bajo",Variables!$C$56,IF(BH94="Riesgo Medio",Variables!$D$56,IF(BH94="Riesgo Alto",Variables!$E$56,IF(BH94="Riesgo muy Alto",Variables!$E$56))))</f>
        <v xml:space="preserve">• Formaciones en manejo del estrés, inteligencia emocional, manejo de situaciones conflictivas, esparcimiento y tiempo libre
</v>
      </c>
      <c r="BK94" s="73" t="str">
        <f t="shared" si="47"/>
        <v>Riesgo Bajo</v>
      </c>
      <c r="BL94" s="80" t="str">
        <f>IF(BJ94&lt;=30,Variables!$C$59,IF(BJ94&lt;=50,Variables!$D$59,IF(BJ94&lt;=60,Variables!$E$59,IF(BJ94&gt;=100,Variables!E152))))</f>
        <v>• Promoción de la salud mental y prevención del trastorno mental en el  trabajo.
• Fomento de estilos de vida saludables.</v>
      </c>
    </row>
    <row r="95" spans="2:64" s="65" customFormat="1" ht="57" customHeight="1" x14ac:dyDescent="0.25">
      <c r="B95" s="66"/>
      <c r="E95" s="66"/>
      <c r="F95" s="66"/>
      <c r="G95" s="66"/>
      <c r="I95" s="67"/>
      <c r="J95" s="78" t="b">
        <f t="shared" si="49"/>
        <v>0</v>
      </c>
      <c r="K95" s="67"/>
      <c r="L95" s="78" t="b">
        <f t="shared" si="27"/>
        <v>0</v>
      </c>
      <c r="N95" s="73" t="str">
        <f t="shared" si="28"/>
        <v>Sin riesgo</v>
      </c>
      <c r="O95" s="74" t="str">
        <f t="shared" si="48"/>
        <v>Medidas de refuerzo, prevención</v>
      </c>
      <c r="Q95" s="22" t="s">
        <v>25</v>
      </c>
      <c r="R95" s="80" t="str">
        <f t="shared" si="29"/>
        <v>ActIvidades de promoción y prevención,seguimiento examenes periodicos</v>
      </c>
      <c r="S95" s="68" t="e">
        <f t="shared" si="30"/>
        <v>#DIV/0!</v>
      </c>
      <c r="T95" s="66"/>
      <c r="V95" s="73" t="str">
        <f t="shared" si="32"/>
        <v>Riesgo Bajo</v>
      </c>
      <c r="W95" s="74" t="str">
        <f>IF(V95="Riesgo Bajo",Variables!$C$19,IF('Base de datos'!V95="Riesgo Medio",Variables!$D$19,IF('Base de datos'!V95="Riesgo Alto",Variables!$E$19,IF(V95="Riesgo muy Alto",Variables!$E$19))))</f>
        <v xml:space="preserve">• Refuezo habilidades blandas 
• Seguimiento Lideres
•Refuerzo continuo
</v>
      </c>
      <c r="Y95" s="73" t="str">
        <f t="shared" si="33"/>
        <v>Riesgo Bajo</v>
      </c>
      <c r="Z95" s="80" t="str">
        <f>IF(Y95="Riesgo Bajo",Variables!$C$22,IF(Y95="Riesgo Medio",Variables!$D$22,IF(Y95="Riesgo Alto",Variables!$E$22,IF(Y95="Riesgo muy Alto",Variables!$E$22))))</f>
        <v>• Refuezo interacciones grupales 
• Trabajos colaborativos
• Seguimiento y refuerzo habilidades individuales</v>
      </c>
      <c r="AB95" s="73" t="str">
        <f t="shared" si="34"/>
        <v>Riesgo Bajo</v>
      </c>
      <c r="AC95" s="80" t="str">
        <f>IF(AB95="Riesgo Bajo",Variables!$C$25,IF(AB95="Riesgo Medio",Variables!$D$25,IF(AB95="Riesgo Alto",Variables!$E$25,IF(AB95="Riesgo muy Alto",Variables!$E$25))))</f>
        <v>• Continuar retroalimentación constante
• Grupos focales y participativos
• Incentivos cumplimento de logros</v>
      </c>
      <c r="AE95" s="73" t="str">
        <f t="shared" si="35"/>
        <v>Riesgo Bajo</v>
      </c>
      <c r="AF95" s="80" t="str">
        <f>IF(AE95="Riesgo Bajo",Variables!$C$28,IF(AE95="Riesgo Medio",Variables!$D$28,IF(AE95="Riesgo Alto",Variables!$E$28,IF(AE95="Riesgo muy Alto",Variables!$E$28))))</f>
        <v>• Continuar con induccion al puesto, organizacional y seguimiento</v>
      </c>
      <c r="AH95" s="73" t="str">
        <f t="shared" si="36"/>
        <v>Riesgo Bajo</v>
      </c>
      <c r="AI95" s="80" t="str">
        <f>IF(AH95="Riesgo Bajo",Variables!$C$31,IF(AH95="Riesgo Medio",Variables!$D$31,IF(AH95="Riesgo Alto",Variables!$E$31,IF(AH95="Riesgo muy Alto",Variables!$E$31))))</f>
        <v>• Continuar con elplan de formación y desarrollo
• Reforzar formaciones 
• Seguimiento cronogramas de capacitación</v>
      </c>
      <c r="AK95" s="73" t="str">
        <f t="shared" si="37"/>
        <v>Riesgo Bajo</v>
      </c>
      <c r="AL95" s="80" t="str">
        <f>IF(AK95="Riesgo Bajo",Variables!$C$34,IF(AK95="Riesgo Medio",Variables!$D$34,IF(AK95="Riesgo Alto",Variables!$E$34,IF(AK95="Riesgo muy Alto",Variables!$E$34))))</f>
        <v>• Continuar plan de desarrollo en puesto de trabajo</v>
      </c>
      <c r="AN95" s="73" t="str">
        <f t="shared" si="38"/>
        <v>Riesgo Bajo</v>
      </c>
      <c r="AO95" s="80" t="str">
        <f>IF(AN95="Riesgo Bajo",Variables!$C$37,IF(AN95="Riesgo Medio",Variables!$D$37,IF(AN95="Riesgo Alto",Variables!$E$37,IF(AN95="Riesgo muy Alto",Variables!$E$37))))</f>
        <v xml:space="preserve">• Supervision constante roles y responsabilidades
• Formación en Planeacion estrategica
• Refuerzo en Distribucion eficaz del tiempo </v>
      </c>
      <c r="AQ95" s="73" t="str">
        <f t="shared" si="39"/>
        <v>Riesgo Bajo</v>
      </c>
      <c r="AR95" s="80" t="str">
        <f>IF(AQ95="Riesgo Bajo",Variables!$C$40,IF(AQ95="Riesgo Medio",Variables!$D$40,IF(AQ95="Riesgo Alto",Variables!$E$40,IF(AQ95="Riesgo muy Alto",Variables!$E$40))))</f>
        <v xml:space="preserve">• Continuar acciones de preventivas sobre demandas de trabajo
• Ejecutar cronogramas con tiempos de entrega 
• Programación de horarios de acuerdo a normativiudad
• Seguimiento a horarios adicionales y su compensación
</v>
      </c>
      <c r="AT95" s="73" t="str">
        <f t="shared" si="40"/>
        <v>Riesgo Bajo</v>
      </c>
      <c r="AU95" s="80" t="str">
        <f>IF(AT95="Riesgo Bajo",Variables!$C$43,IF(AT95="Riesgo Medio",Variables!$D$43,IF(AT95="Riesgo Alto",Variables!$E$43,IF(AT95="Riesgo muy Alto",Variables!$E$43))))</f>
        <v xml:space="preserve">• Marcar prioridades en las tareas. 
• Establecer cronograas de entrega
•  Garantizar descansos y pausas activas
</v>
      </c>
      <c r="AV95" s="65" t="e">
        <f t="shared" si="41"/>
        <v>#DIV/0!</v>
      </c>
      <c r="AW95" s="73" t="e">
        <f t="shared" si="42"/>
        <v>#DIV/0!</v>
      </c>
      <c r="AY95" s="73" t="str">
        <f t="shared" si="43"/>
        <v>Riesgo Bajo</v>
      </c>
      <c r="AZ95" s="80" t="str">
        <f>IF(AY95="Riesgo Bajo",Variables!$C$47,IF(AY95="Riesgo Medio",Variables!$D$47,IF(AY95="Riesgo Alto",Variables!$E$47,IF(AY95="Riesgo muy Alto",Variables!$E$47))))</f>
        <v>• Divulgar alianzas estrategicas para  actividades de esparcimiento y recreacion
• Promover espacios de crecimiento personal, academico, espiritual o deportivo de forma periodica</v>
      </c>
      <c r="BB95" s="73" t="str">
        <f t="shared" si="44"/>
        <v>Riesgo Bajo</v>
      </c>
      <c r="BC95" s="80" t="str">
        <f>IF(BB95="Riesgo Bajo",Variables!$C$50,IF(BB95="Riesgo Medio",Variables!$D$50,IF(BB95="Riesgo Alto",Variables!$E$50,IF(BB95="Riesgo muy Alto",Variables!$E$50))))</f>
        <v xml:space="preserve">• Capacitar en manejo de las finanzas personales y familiares.
•  Promover ahorros </v>
      </c>
      <c r="BE95" s="73" t="str">
        <f t="shared" si="45"/>
        <v>Riesgo Bajo</v>
      </c>
      <c r="BF95" s="80" t="str">
        <f>IF(BE95="Riesgo Bajo",Variables!$C$53,IF(BE95="Riesgo Medio",Variables!$D$53,IF(BE95="Riesgo Alto",Variables!$E$53,IF(BE95="Riesgo muy Alto",Variables!$E$53))))</f>
        <v>• Sin amenaza, conservación, remodelaciones de acuerdo a condiciones economicas</v>
      </c>
      <c r="BH95" s="73" t="str">
        <f t="shared" si="46"/>
        <v>Riesgo Bajo</v>
      </c>
      <c r="BI95" s="80" t="str">
        <f>IF(BH95="Riesgo Bajo",Variables!$C$56,IF(BH95="Riesgo Medio",Variables!$D$56,IF(BH95="Riesgo Alto",Variables!$E$56,IF(BH95="Riesgo muy Alto",Variables!$E$56))))</f>
        <v xml:space="preserve">• Formaciones en manejo del estrés, inteligencia emocional, manejo de situaciones conflictivas, esparcimiento y tiempo libre
</v>
      </c>
      <c r="BK95" s="73" t="str">
        <f t="shared" si="47"/>
        <v>Riesgo Bajo</v>
      </c>
      <c r="BL95" s="80" t="str">
        <f>IF(BJ95&lt;=30,Variables!$C$59,IF(BJ95&lt;=50,Variables!$D$59,IF(BJ95&lt;=60,Variables!$E$59,IF(BJ95&gt;=100,Variables!E153))))</f>
        <v>• Promoción de la salud mental y prevención del trastorno mental en el  trabajo.
• Fomento de estilos de vida saludables.</v>
      </c>
    </row>
    <row r="96" spans="2:64" s="65" customFormat="1" ht="57" customHeight="1" x14ac:dyDescent="0.25">
      <c r="B96" s="66"/>
      <c r="E96" s="66"/>
      <c r="F96" s="66"/>
      <c r="G96" s="66"/>
      <c r="I96" s="67"/>
      <c r="J96" s="78" t="b">
        <f t="shared" si="49"/>
        <v>0</v>
      </c>
      <c r="K96" s="67"/>
      <c r="L96" s="78" t="b">
        <f t="shared" si="27"/>
        <v>0</v>
      </c>
      <c r="N96" s="73" t="str">
        <f t="shared" si="28"/>
        <v>Sin riesgo</v>
      </c>
      <c r="O96" s="74" t="str">
        <f t="shared" si="48"/>
        <v>Medidas de refuerzo, prevención</v>
      </c>
      <c r="Q96" s="22" t="s">
        <v>25</v>
      </c>
      <c r="R96" s="80" t="str">
        <f t="shared" si="29"/>
        <v>ActIvidades de promoción y prevención,seguimiento examenes periodicos</v>
      </c>
      <c r="S96" s="68" t="e">
        <f t="shared" si="30"/>
        <v>#DIV/0!</v>
      </c>
      <c r="T96" s="66"/>
      <c r="V96" s="73" t="str">
        <f t="shared" si="32"/>
        <v>Riesgo Bajo</v>
      </c>
      <c r="W96" s="74" t="str">
        <f>IF(V96="Riesgo Bajo",Variables!$C$19,IF('Base de datos'!V96="Riesgo Medio",Variables!$D$19,IF('Base de datos'!V96="Riesgo Alto",Variables!$E$19,IF(V96="Riesgo muy Alto",Variables!$E$19))))</f>
        <v xml:space="preserve">• Refuezo habilidades blandas 
• Seguimiento Lideres
•Refuerzo continuo
</v>
      </c>
      <c r="Y96" s="73" t="str">
        <f t="shared" si="33"/>
        <v>Riesgo Bajo</v>
      </c>
      <c r="Z96" s="80" t="str">
        <f>IF(Y96="Riesgo Bajo",Variables!$C$22,IF(Y96="Riesgo Medio",Variables!$D$22,IF(Y96="Riesgo Alto",Variables!$E$22,IF(Y96="Riesgo muy Alto",Variables!$E$22))))</f>
        <v>• Refuezo interacciones grupales 
• Trabajos colaborativos
• Seguimiento y refuerzo habilidades individuales</v>
      </c>
      <c r="AB96" s="73" t="str">
        <f t="shared" si="34"/>
        <v>Riesgo Bajo</v>
      </c>
      <c r="AC96" s="80" t="str">
        <f>IF(AB96="Riesgo Bajo",Variables!$C$25,IF(AB96="Riesgo Medio",Variables!$D$25,IF(AB96="Riesgo Alto",Variables!$E$25,IF(AB96="Riesgo muy Alto",Variables!$E$25))))</f>
        <v>• Continuar retroalimentación constante
• Grupos focales y participativos
• Incentivos cumplimento de logros</v>
      </c>
      <c r="AE96" s="73" t="str">
        <f t="shared" si="35"/>
        <v>Riesgo Bajo</v>
      </c>
      <c r="AF96" s="80" t="str">
        <f>IF(AE96="Riesgo Bajo",Variables!$C$28,IF(AE96="Riesgo Medio",Variables!$D$28,IF(AE96="Riesgo Alto",Variables!$E$28,IF(AE96="Riesgo muy Alto",Variables!$E$28))))</f>
        <v>• Continuar con induccion al puesto, organizacional y seguimiento</v>
      </c>
      <c r="AH96" s="73" t="str">
        <f t="shared" si="36"/>
        <v>Riesgo Bajo</v>
      </c>
      <c r="AI96" s="80" t="str">
        <f>IF(AH96="Riesgo Bajo",Variables!$C$31,IF(AH96="Riesgo Medio",Variables!$D$31,IF(AH96="Riesgo Alto",Variables!$E$31,IF(AH96="Riesgo muy Alto",Variables!$E$31))))</f>
        <v>• Continuar con elplan de formación y desarrollo
• Reforzar formaciones 
• Seguimiento cronogramas de capacitación</v>
      </c>
      <c r="AK96" s="73" t="str">
        <f t="shared" si="37"/>
        <v>Riesgo Bajo</v>
      </c>
      <c r="AL96" s="80" t="str">
        <f>IF(AK96="Riesgo Bajo",Variables!$C$34,IF(AK96="Riesgo Medio",Variables!$D$34,IF(AK96="Riesgo Alto",Variables!$E$34,IF(AK96="Riesgo muy Alto",Variables!$E$34))))</f>
        <v>• Continuar plan de desarrollo en puesto de trabajo</v>
      </c>
      <c r="AN96" s="73" t="str">
        <f t="shared" si="38"/>
        <v>Riesgo Bajo</v>
      </c>
      <c r="AO96" s="80" t="str">
        <f>IF(AN96="Riesgo Bajo",Variables!$C$37,IF(AN96="Riesgo Medio",Variables!$D$37,IF(AN96="Riesgo Alto",Variables!$E$37,IF(AN96="Riesgo muy Alto",Variables!$E$37))))</f>
        <v xml:space="preserve">• Supervision constante roles y responsabilidades
• Formación en Planeacion estrategica
• Refuerzo en Distribucion eficaz del tiempo </v>
      </c>
      <c r="AQ96" s="73" t="str">
        <f t="shared" si="39"/>
        <v>Riesgo Bajo</v>
      </c>
      <c r="AR96" s="80" t="str">
        <f>IF(AQ96="Riesgo Bajo",Variables!$C$40,IF(AQ96="Riesgo Medio",Variables!$D$40,IF(AQ96="Riesgo Alto",Variables!$E$40,IF(AQ96="Riesgo muy Alto",Variables!$E$40))))</f>
        <v xml:space="preserve">• Continuar acciones de preventivas sobre demandas de trabajo
• Ejecutar cronogramas con tiempos de entrega 
• Programación de horarios de acuerdo a normativiudad
• Seguimiento a horarios adicionales y su compensación
</v>
      </c>
      <c r="AT96" s="73" t="str">
        <f t="shared" si="40"/>
        <v>Riesgo Bajo</v>
      </c>
      <c r="AU96" s="80" t="str">
        <f>IF(AT96="Riesgo Bajo",Variables!$C$43,IF(AT96="Riesgo Medio",Variables!$D$43,IF(AT96="Riesgo Alto",Variables!$E$43,IF(AT96="Riesgo muy Alto",Variables!$E$43))))</f>
        <v xml:space="preserve">• Marcar prioridades en las tareas. 
• Establecer cronograas de entrega
•  Garantizar descansos y pausas activas
</v>
      </c>
      <c r="AV96" s="65" t="e">
        <f t="shared" si="41"/>
        <v>#DIV/0!</v>
      </c>
      <c r="AW96" s="73" t="e">
        <f t="shared" si="42"/>
        <v>#DIV/0!</v>
      </c>
      <c r="AY96" s="73" t="str">
        <f t="shared" si="43"/>
        <v>Riesgo Bajo</v>
      </c>
      <c r="AZ96" s="80" t="str">
        <f>IF(AY96="Riesgo Bajo",Variables!$C$47,IF(AY96="Riesgo Medio",Variables!$D$47,IF(AY96="Riesgo Alto",Variables!$E$47,IF(AY96="Riesgo muy Alto",Variables!$E$47))))</f>
        <v>• Divulgar alianzas estrategicas para  actividades de esparcimiento y recreacion
• Promover espacios de crecimiento personal, academico, espiritual o deportivo de forma periodica</v>
      </c>
      <c r="BB96" s="73" t="str">
        <f t="shared" si="44"/>
        <v>Riesgo Bajo</v>
      </c>
      <c r="BC96" s="80" t="str">
        <f>IF(BB96="Riesgo Bajo",Variables!$C$50,IF(BB96="Riesgo Medio",Variables!$D$50,IF(BB96="Riesgo Alto",Variables!$E$50,IF(BB96="Riesgo muy Alto",Variables!$E$50))))</f>
        <v xml:space="preserve">• Capacitar en manejo de las finanzas personales y familiares.
•  Promover ahorros </v>
      </c>
      <c r="BE96" s="73" t="str">
        <f t="shared" si="45"/>
        <v>Riesgo Bajo</v>
      </c>
      <c r="BF96" s="80" t="str">
        <f>IF(BE96="Riesgo Bajo",Variables!$C$53,IF(BE96="Riesgo Medio",Variables!$D$53,IF(BE96="Riesgo Alto",Variables!$E$53,IF(BE96="Riesgo muy Alto",Variables!$E$53))))</f>
        <v>• Sin amenaza, conservación, remodelaciones de acuerdo a condiciones economicas</v>
      </c>
      <c r="BH96" s="73" t="str">
        <f t="shared" si="46"/>
        <v>Riesgo Bajo</v>
      </c>
      <c r="BI96" s="80" t="str">
        <f>IF(BH96="Riesgo Bajo",Variables!$C$56,IF(BH96="Riesgo Medio",Variables!$D$56,IF(BH96="Riesgo Alto",Variables!$E$56,IF(BH96="Riesgo muy Alto",Variables!$E$56))))</f>
        <v xml:space="preserve">• Formaciones en manejo del estrés, inteligencia emocional, manejo de situaciones conflictivas, esparcimiento y tiempo libre
</v>
      </c>
      <c r="BK96" s="73" t="str">
        <f t="shared" si="47"/>
        <v>Riesgo Bajo</v>
      </c>
      <c r="BL96" s="80" t="str">
        <f>IF(BJ96&lt;=30,Variables!$C$59,IF(BJ96&lt;=50,Variables!$D$59,IF(BJ96&lt;=60,Variables!$E$59,IF(BJ96&gt;=100,Variables!E154))))</f>
        <v>• Promoción de la salud mental y prevención del trastorno mental en el  trabajo.
• Fomento de estilos de vida saludables.</v>
      </c>
    </row>
    <row r="97" spans="2:64" s="65" customFormat="1" ht="57" customHeight="1" x14ac:dyDescent="0.25">
      <c r="B97" s="66"/>
      <c r="E97" s="66"/>
      <c r="F97" s="66"/>
      <c r="G97" s="66"/>
      <c r="I97" s="67"/>
      <c r="J97" s="78" t="b">
        <f t="shared" si="49"/>
        <v>0</v>
      </c>
      <c r="K97" s="67"/>
      <c r="L97" s="78" t="b">
        <f t="shared" si="27"/>
        <v>0</v>
      </c>
      <c r="N97" s="73" t="str">
        <f t="shared" si="28"/>
        <v>Sin riesgo</v>
      </c>
      <c r="O97" s="74" t="str">
        <f t="shared" si="48"/>
        <v>Medidas de refuerzo, prevención</v>
      </c>
      <c r="Q97" s="22" t="s">
        <v>25</v>
      </c>
      <c r="R97" s="80" t="str">
        <f t="shared" si="29"/>
        <v>ActIvidades de promoción y prevención,seguimiento examenes periodicos</v>
      </c>
      <c r="S97" s="68" t="e">
        <f t="shared" si="30"/>
        <v>#DIV/0!</v>
      </c>
      <c r="T97" s="66"/>
      <c r="V97" s="73" t="str">
        <f t="shared" si="32"/>
        <v>Riesgo Bajo</v>
      </c>
      <c r="W97" s="74" t="str">
        <f>IF(V97="Riesgo Bajo",Variables!$C$19,IF('Base de datos'!V97="Riesgo Medio",Variables!$D$19,IF('Base de datos'!V97="Riesgo Alto",Variables!$E$19,IF(V97="Riesgo muy Alto",Variables!$E$19))))</f>
        <v xml:space="preserve">• Refuezo habilidades blandas 
• Seguimiento Lideres
•Refuerzo continuo
</v>
      </c>
      <c r="Y97" s="73" t="str">
        <f t="shared" si="33"/>
        <v>Riesgo Bajo</v>
      </c>
      <c r="Z97" s="80" t="str">
        <f>IF(Y97="Riesgo Bajo",Variables!$C$22,IF(Y97="Riesgo Medio",Variables!$D$22,IF(Y97="Riesgo Alto",Variables!$E$22,IF(Y97="Riesgo muy Alto",Variables!$E$22))))</f>
        <v>• Refuezo interacciones grupales 
• Trabajos colaborativos
• Seguimiento y refuerzo habilidades individuales</v>
      </c>
      <c r="AB97" s="73" t="str">
        <f t="shared" si="34"/>
        <v>Riesgo Bajo</v>
      </c>
      <c r="AC97" s="80" t="str">
        <f>IF(AB97="Riesgo Bajo",Variables!$C$25,IF(AB97="Riesgo Medio",Variables!$D$25,IF(AB97="Riesgo Alto",Variables!$E$25,IF(AB97="Riesgo muy Alto",Variables!$E$25))))</f>
        <v>• Continuar retroalimentación constante
• Grupos focales y participativos
• Incentivos cumplimento de logros</v>
      </c>
      <c r="AE97" s="73" t="str">
        <f t="shared" si="35"/>
        <v>Riesgo Bajo</v>
      </c>
      <c r="AF97" s="80" t="str">
        <f>IF(AE97="Riesgo Bajo",Variables!$C$28,IF(AE97="Riesgo Medio",Variables!$D$28,IF(AE97="Riesgo Alto",Variables!$E$28,IF(AE97="Riesgo muy Alto",Variables!$E$28))))</f>
        <v>• Continuar con induccion al puesto, organizacional y seguimiento</v>
      </c>
      <c r="AH97" s="73" t="str">
        <f t="shared" si="36"/>
        <v>Riesgo Bajo</v>
      </c>
      <c r="AI97" s="80" t="str">
        <f>IF(AH97="Riesgo Bajo",Variables!$C$31,IF(AH97="Riesgo Medio",Variables!$D$31,IF(AH97="Riesgo Alto",Variables!$E$31,IF(AH97="Riesgo muy Alto",Variables!$E$31))))</f>
        <v>• Continuar con elplan de formación y desarrollo
• Reforzar formaciones 
• Seguimiento cronogramas de capacitación</v>
      </c>
      <c r="AK97" s="73" t="str">
        <f t="shared" si="37"/>
        <v>Riesgo Bajo</v>
      </c>
      <c r="AL97" s="80" t="str">
        <f>IF(AK97="Riesgo Bajo",Variables!$C$34,IF(AK97="Riesgo Medio",Variables!$D$34,IF(AK97="Riesgo Alto",Variables!$E$34,IF(AK97="Riesgo muy Alto",Variables!$E$34))))</f>
        <v>• Continuar plan de desarrollo en puesto de trabajo</v>
      </c>
      <c r="AN97" s="73" t="str">
        <f t="shared" si="38"/>
        <v>Riesgo Bajo</v>
      </c>
      <c r="AO97" s="80" t="str">
        <f>IF(AN97="Riesgo Bajo",Variables!$C$37,IF(AN97="Riesgo Medio",Variables!$D$37,IF(AN97="Riesgo Alto",Variables!$E$37,IF(AN97="Riesgo muy Alto",Variables!$E$37))))</f>
        <v xml:space="preserve">• Supervision constante roles y responsabilidades
• Formación en Planeacion estrategica
• Refuerzo en Distribucion eficaz del tiempo </v>
      </c>
      <c r="AQ97" s="73" t="str">
        <f t="shared" si="39"/>
        <v>Riesgo Bajo</v>
      </c>
      <c r="AR97" s="80" t="str">
        <f>IF(AQ97="Riesgo Bajo",Variables!$C$40,IF(AQ97="Riesgo Medio",Variables!$D$40,IF(AQ97="Riesgo Alto",Variables!$E$40,IF(AQ97="Riesgo muy Alto",Variables!$E$40))))</f>
        <v xml:space="preserve">• Continuar acciones de preventivas sobre demandas de trabajo
• Ejecutar cronogramas con tiempos de entrega 
• Programación de horarios de acuerdo a normativiudad
• Seguimiento a horarios adicionales y su compensación
</v>
      </c>
      <c r="AT97" s="73" t="str">
        <f t="shared" si="40"/>
        <v>Riesgo Bajo</v>
      </c>
      <c r="AU97" s="80" t="str">
        <f>IF(AT97="Riesgo Bajo",Variables!$C$43,IF(AT97="Riesgo Medio",Variables!$D$43,IF(AT97="Riesgo Alto",Variables!$E$43,IF(AT97="Riesgo muy Alto",Variables!$E$43))))</f>
        <v xml:space="preserve">• Marcar prioridades en las tareas. 
• Establecer cronograas de entrega
•  Garantizar descansos y pausas activas
</v>
      </c>
      <c r="AV97" s="65" t="e">
        <f t="shared" si="41"/>
        <v>#DIV/0!</v>
      </c>
      <c r="AW97" s="73" t="e">
        <f t="shared" si="42"/>
        <v>#DIV/0!</v>
      </c>
      <c r="AY97" s="73" t="str">
        <f t="shared" si="43"/>
        <v>Riesgo Bajo</v>
      </c>
      <c r="AZ97" s="80" t="str">
        <f>IF(AY97="Riesgo Bajo",Variables!$C$47,IF(AY97="Riesgo Medio",Variables!$D$47,IF(AY97="Riesgo Alto",Variables!$E$47,IF(AY97="Riesgo muy Alto",Variables!$E$47))))</f>
        <v>• Divulgar alianzas estrategicas para  actividades de esparcimiento y recreacion
• Promover espacios de crecimiento personal, academico, espiritual o deportivo de forma periodica</v>
      </c>
      <c r="BB97" s="73" t="str">
        <f t="shared" si="44"/>
        <v>Riesgo Bajo</v>
      </c>
      <c r="BC97" s="80" t="str">
        <f>IF(BB97="Riesgo Bajo",Variables!$C$50,IF(BB97="Riesgo Medio",Variables!$D$50,IF(BB97="Riesgo Alto",Variables!$E$50,IF(BB97="Riesgo muy Alto",Variables!$E$50))))</f>
        <v xml:space="preserve">• Capacitar en manejo de las finanzas personales y familiares.
•  Promover ahorros </v>
      </c>
      <c r="BE97" s="73" t="str">
        <f t="shared" si="45"/>
        <v>Riesgo Bajo</v>
      </c>
      <c r="BF97" s="80" t="str">
        <f>IF(BE97="Riesgo Bajo",Variables!$C$53,IF(BE97="Riesgo Medio",Variables!$D$53,IF(BE97="Riesgo Alto",Variables!$E$53,IF(BE97="Riesgo muy Alto",Variables!$E$53))))</f>
        <v>• Sin amenaza, conservación, remodelaciones de acuerdo a condiciones economicas</v>
      </c>
      <c r="BH97" s="73" t="str">
        <f t="shared" si="46"/>
        <v>Riesgo Bajo</v>
      </c>
      <c r="BI97" s="80" t="str">
        <f>IF(BH97="Riesgo Bajo",Variables!$C$56,IF(BH97="Riesgo Medio",Variables!$D$56,IF(BH97="Riesgo Alto",Variables!$E$56,IF(BH97="Riesgo muy Alto",Variables!$E$56))))</f>
        <v xml:space="preserve">• Formaciones en manejo del estrés, inteligencia emocional, manejo de situaciones conflictivas, esparcimiento y tiempo libre
</v>
      </c>
      <c r="BK97" s="73" t="str">
        <f t="shared" si="47"/>
        <v>Riesgo Bajo</v>
      </c>
      <c r="BL97" s="80" t="str">
        <f>IF(BJ97&lt;=30,Variables!$C$59,IF(BJ97&lt;=50,Variables!$D$59,IF(BJ97&lt;=60,Variables!$E$59,IF(BJ97&gt;=100,Variables!E155))))</f>
        <v>• Promoción de la salud mental y prevención del trastorno mental en el  trabajo.
• Fomento de estilos de vida saludables.</v>
      </c>
    </row>
    <row r="98" spans="2:64" s="65" customFormat="1" ht="57" customHeight="1" x14ac:dyDescent="0.25">
      <c r="B98" s="66"/>
      <c r="E98" s="66"/>
      <c r="F98" s="66"/>
      <c r="G98" s="66"/>
      <c r="I98" s="67"/>
      <c r="J98" s="78" t="b">
        <f t="shared" si="49"/>
        <v>0</v>
      </c>
      <c r="K98" s="67"/>
      <c r="L98" s="78" t="b">
        <f t="shared" si="27"/>
        <v>0</v>
      </c>
      <c r="N98" s="73" t="str">
        <f t="shared" si="28"/>
        <v>Sin riesgo</v>
      </c>
      <c r="O98" s="74" t="str">
        <f t="shared" si="48"/>
        <v>Medidas de refuerzo, prevención</v>
      </c>
      <c r="Q98" s="22" t="s">
        <v>25</v>
      </c>
      <c r="R98" s="80" t="str">
        <f t="shared" si="29"/>
        <v>ActIvidades de promoción y prevención,seguimiento examenes periodicos</v>
      </c>
      <c r="S98" s="68" t="e">
        <f t="shared" si="30"/>
        <v>#DIV/0!</v>
      </c>
      <c r="T98" s="66"/>
      <c r="V98" s="73" t="str">
        <f t="shared" si="32"/>
        <v>Riesgo Bajo</v>
      </c>
      <c r="W98" s="74" t="str">
        <f>IF(V98="Riesgo Bajo",Variables!$C$19,IF('Base de datos'!V98="Riesgo Medio",Variables!$D$19,IF('Base de datos'!V98="Riesgo Alto",Variables!$E$19,IF(V98="Riesgo muy Alto",Variables!$E$19))))</f>
        <v xml:space="preserve">• Refuezo habilidades blandas 
• Seguimiento Lideres
•Refuerzo continuo
</v>
      </c>
      <c r="Y98" s="73" t="str">
        <f t="shared" si="33"/>
        <v>Riesgo Bajo</v>
      </c>
      <c r="Z98" s="80" t="str">
        <f>IF(Y98="Riesgo Bajo",Variables!$C$22,IF(Y98="Riesgo Medio",Variables!$D$22,IF(Y98="Riesgo Alto",Variables!$E$22,IF(Y98="Riesgo muy Alto",Variables!$E$22))))</f>
        <v>• Refuezo interacciones grupales 
• Trabajos colaborativos
• Seguimiento y refuerzo habilidades individuales</v>
      </c>
      <c r="AB98" s="73" t="str">
        <f t="shared" si="34"/>
        <v>Riesgo Bajo</v>
      </c>
      <c r="AC98" s="80" t="str">
        <f>IF(AB98="Riesgo Bajo",Variables!$C$25,IF(AB98="Riesgo Medio",Variables!$D$25,IF(AB98="Riesgo Alto",Variables!$E$25,IF(AB98="Riesgo muy Alto",Variables!$E$25))))</f>
        <v>• Continuar retroalimentación constante
• Grupos focales y participativos
• Incentivos cumplimento de logros</v>
      </c>
      <c r="AE98" s="73" t="str">
        <f t="shared" si="35"/>
        <v>Riesgo Bajo</v>
      </c>
      <c r="AF98" s="80" t="str">
        <f>IF(AE98="Riesgo Bajo",Variables!$C$28,IF(AE98="Riesgo Medio",Variables!$D$28,IF(AE98="Riesgo Alto",Variables!$E$28,IF(AE98="Riesgo muy Alto",Variables!$E$28))))</f>
        <v>• Continuar con induccion al puesto, organizacional y seguimiento</v>
      </c>
      <c r="AH98" s="73" t="str">
        <f t="shared" si="36"/>
        <v>Riesgo Bajo</v>
      </c>
      <c r="AI98" s="80" t="str">
        <f>IF(AH98="Riesgo Bajo",Variables!$C$31,IF(AH98="Riesgo Medio",Variables!$D$31,IF(AH98="Riesgo Alto",Variables!$E$31,IF(AH98="Riesgo muy Alto",Variables!$E$31))))</f>
        <v>• Continuar con elplan de formación y desarrollo
• Reforzar formaciones 
• Seguimiento cronogramas de capacitación</v>
      </c>
      <c r="AK98" s="73" t="str">
        <f t="shared" si="37"/>
        <v>Riesgo Bajo</v>
      </c>
      <c r="AL98" s="80" t="str">
        <f>IF(AK98="Riesgo Bajo",Variables!$C$34,IF(AK98="Riesgo Medio",Variables!$D$34,IF(AK98="Riesgo Alto",Variables!$E$34,IF(AK98="Riesgo muy Alto",Variables!$E$34))))</f>
        <v>• Continuar plan de desarrollo en puesto de trabajo</v>
      </c>
      <c r="AN98" s="73" t="str">
        <f t="shared" si="38"/>
        <v>Riesgo Bajo</v>
      </c>
      <c r="AO98" s="80" t="str">
        <f>IF(AN98="Riesgo Bajo",Variables!$C$37,IF(AN98="Riesgo Medio",Variables!$D$37,IF(AN98="Riesgo Alto",Variables!$E$37,IF(AN98="Riesgo muy Alto",Variables!$E$37))))</f>
        <v xml:space="preserve">• Supervision constante roles y responsabilidades
• Formación en Planeacion estrategica
• Refuerzo en Distribucion eficaz del tiempo </v>
      </c>
      <c r="AQ98" s="73" t="str">
        <f t="shared" si="39"/>
        <v>Riesgo Bajo</v>
      </c>
      <c r="AR98" s="80" t="str">
        <f>IF(AQ98="Riesgo Bajo",Variables!$C$40,IF(AQ98="Riesgo Medio",Variables!$D$40,IF(AQ98="Riesgo Alto",Variables!$E$40,IF(AQ98="Riesgo muy Alto",Variables!$E$40))))</f>
        <v xml:space="preserve">• Continuar acciones de preventivas sobre demandas de trabajo
• Ejecutar cronogramas con tiempos de entrega 
• Programación de horarios de acuerdo a normativiudad
• Seguimiento a horarios adicionales y su compensación
</v>
      </c>
      <c r="AT98" s="73" t="str">
        <f t="shared" si="40"/>
        <v>Riesgo Bajo</v>
      </c>
      <c r="AU98" s="80" t="str">
        <f>IF(AT98="Riesgo Bajo",Variables!$C$43,IF(AT98="Riesgo Medio",Variables!$D$43,IF(AT98="Riesgo Alto",Variables!$E$43,IF(AT98="Riesgo muy Alto",Variables!$E$43))))</f>
        <v xml:space="preserve">• Marcar prioridades en las tareas. 
• Establecer cronograas de entrega
•  Garantizar descansos y pausas activas
</v>
      </c>
      <c r="AV98" s="65" t="e">
        <f t="shared" si="41"/>
        <v>#DIV/0!</v>
      </c>
      <c r="AW98" s="73" t="e">
        <f t="shared" si="42"/>
        <v>#DIV/0!</v>
      </c>
      <c r="AY98" s="73" t="str">
        <f t="shared" si="43"/>
        <v>Riesgo Bajo</v>
      </c>
      <c r="AZ98" s="80" t="str">
        <f>IF(AY98="Riesgo Bajo",Variables!$C$47,IF(AY98="Riesgo Medio",Variables!$D$47,IF(AY98="Riesgo Alto",Variables!$E$47,IF(AY98="Riesgo muy Alto",Variables!$E$47))))</f>
        <v>• Divulgar alianzas estrategicas para  actividades de esparcimiento y recreacion
• Promover espacios de crecimiento personal, academico, espiritual o deportivo de forma periodica</v>
      </c>
      <c r="BB98" s="73" t="str">
        <f t="shared" si="44"/>
        <v>Riesgo Bajo</v>
      </c>
      <c r="BC98" s="80" t="str">
        <f>IF(BB98="Riesgo Bajo",Variables!$C$50,IF(BB98="Riesgo Medio",Variables!$D$50,IF(BB98="Riesgo Alto",Variables!$E$50,IF(BB98="Riesgo muy Alto",Variables!$E$50))))</f>
        <v xml:space="preserve">• Capacitar en manejo de las finanzas personales y familiares.
•  Promover ahorros </v>
      </c>
      <c r="BE98" s="73" t="str">
        <f t="shared" si="45"/>
        <v>Riesgo Bajo</v>
      </c>
      <c r="BF98" s="80" t="str">
        <f>IF(BE98="Riesgo Bajo",Variables!$C$53,IF(BE98="Riesgo Medio",Variables!$D$53,IF(BE98="Riesgo Alto",Variables!$E$53,IF(BE98="Riesgo muy Alto",Variables!$E$53))))</f>
        <v>• Sin amenaza, conservación, remodelaciones de acuerdo a condiciones economicas</v>
      </c>
      <c r="BH98" s="73" t="str">
        <f t="shared" si="46"/>
        <v>Riesgo Bajo</v>
      </c>
      <c r="BI98" s="80" t="str">
        <f>IF(BH98="Riesgo Bajo",Variables!$C$56,IF(BH98="Riesgo Medio",Variables!$D$56,IF(BH98="Riesgo Alto",Variables!$E$56,IF(BH98="Riesgo muy Alto",Variables!$E$56))))</f>
        <v xml:space="preserve">• Formaciones en manejo del estrés, inteligencia emocional, manejo de situaciones conflictivas, esparcimiento y tiempo libre
</v>
      </c>
      <c r="BK98" s="73" t="str">
        <f t="shared" si="47"/>
        <v>Riesgo Bajo</v>
      </c>
      <c r="BL98" s="80" t="str">
        <f>IF(BJ98&lt;=30,Variables!$C$59,IF(BJ98&lt;=50,Variables!$D$59,IF(BJ98&lt;=60,Variables!$E$59,IF(BJ98&gt;=100,Variables!E156))))</f>
        <v>• Promoción de la salud mental y prevención del trastorno mental en el  trabajo.
• Fomento de estilos de vida saludables.</v>
      </c>
    </row>
    <row r="99" spans="2:64" s="65" customFormat="1" ht="57" customHeight="1" x14ac:dyDescent="0.25">
      <c r="B99" s="66"/>
      <c r="E99" s="66"/>
      <c r="F99" s="66"/>
      <c r="G99" s="66"/>
      <c r="I99" s="67"/>
      <c r="J99" s="78" t="b">
        <f t="shared" si="49"/>
        <v>0</v>
      </c>
      <c r="K99" s="67"/>
      <c r="L99" s="78" t="b">
        <f t="shared" si="27"/>
        <v>0</v>
      </c>
      <c r="N99" s="73" t="str">
        <f t="shared" si="28"/>
        <v>Sin riesgo</v>
      </c>
      <c r="O99" s="74" t="str">
        <f t="shared" si="48"/>
        <v>Medidas de refuerzo, prevención</v>
      </c>
      <c r="Q99" s="22" t="s">
        <v>25</v>
      </c>
      <c r="R99" s="80" t="str">
        <f t="shared" si="29"/>
        <v>ActIvidades de promoción y prevención,seguimiento examenes periodicos</v>
      </c>
      <c r="S99" s="68" t="e">
        <f t="shared" si="30"/>
        <v>#DIV/0!</v>
      </c>
      <c r="T99" s="66"/>
      <c r="V99" s="73" t="str">
        <f t="shared" si="32"/>
        <v>Riesgo Bajo</v>
      </c>
      <c r="W99" s="74" t="str">
        <f>IF(V99="Riesgo Bajo",Variables!$C$19,IF('Base de datos'!V99="Riesgo Medio",Variables!$D$19,IF('Base de datos'!V99="Riesgo Alto",Variables!$E$19,IF(V99="Riesgo muy Alto",Variables!$E$19))))</f>
        <v xml:space="preserve">• Refuezo habilidades blandas 
• Seguimiento Lideres
•Refuerzo continuo
</v>
      </c>
      <c r="Y99" s="73" t="str">
        <f t="shared" si="33"/>
        <v>Riesgo Bajo</v>
      </c>
      <c r="Z99" s="80" t="str">
        <f>IF(Y99="Riesgo Bajo",Variables!$C$22,IF(Y99="Riesgo Medio",Variables!$D$22,IF(Y99="Riesgo Alto",Variables!$E$22,IF(Y99="Riesgo muy Alto",Variables!$E$22))))</f>
        <v>• Refuezo interacciones grupales 
• Trabajos colaborativos
• Seguimiento y refuerzo habilidades individuales</v>
      </c>
      <c r="AB99" s="73" t="str">
        <f t="shared" si="34"/>
        <v>Riesgo Bajo</v>
      </c>
      <c r="AC99" s="80" t="str">
        <f>IF(AB99="Riesgo Bajo",Variables!$C$25,IF(AB99="Riesgo Medio",Variables!$D$25,IF(AB99="Riesgo Alto",Variables!$E$25,IF(AB99="Riesgo muy Alto",Variables!$E$25))))</f>
        <v>• Continuar retroalimentación constante
• Grupos focales y participativos
• Incentivos cumplimento de logros</v>
      </c>
      <c r="AE99" s="73" t="str">
        <f t="shared" si="35"/>
        <v>Riesgo Bajo</v>
      </c>
      <c r="AF99" s="80" t="str">
        <f>IF(AE99="Riesgo Bajo",Variables!$C$28,IF(AE99="Riesgo Medio",Variables!$D$28,IF(AE99="Riesgo Alto",Variables!$E$28,IF(AE99="Riesgo muy Alto",Variables!$E$28))))</f>
        <v>• Continuar con induccion al puesto, organizacional y seguimiento</v>
      </c>
      <c r="AH99" s="73" t="str">
        <f t="shared" si="36"/>
        <v>Riesgo Bajo</v>
      </c>
      <c r="AI99" s="80" t="str">
        <f>IF(AH99="Riesgo Bajo",Variables!$C$31,IF(AH99="Riesgo Medio",Variables!$D$31,IF(AH99="Riesgo Alto",Variables!$E$31,IF(AH99="Riesgo muy Alto",Variables!$E$31))))</f>
        <v>• Continuar con elplan de formación y desarrollo
• Reforzar formaciones 
• Seguimiento cronogramas de capacitación</v>
      </c>
      <c r="AK99" s="73" t="str">
        <f t="shared" si="37"/>
        <v>Riesgo Bajo</v>
      </c>
      <c r="AL99" s="80" t="str">
        <f>IF(AK99="Riesgo Bajo",Variables!$C$34,IF(AK99="Riesgo Medio",Variables!$D$34,IF(AK99="Riesgo Alto",Variables!$E$34,IF(AK99="Riesgo muy Alto",Variables!$E$34))))</f>
        <v>• Continuar plan de desarrollo en puesto de trabajo</v>
      </c>
      <c r="AN99" s="73" t="str">
        <f t="shared" si="38"/>
        <v>Riesgo Bajo</v>
      </c>
      <c r="AO99" s="80" t="str">
        <f>IF(AN99="Riesgo Bajo",Variables!$C$37,IF(AN99="Riesgo Medio",Variables!$D$37,IF(AN99="Riesgo Alto",Variables!$E$37,IF(AN99="Riesgo muy Alto",Variables!$E$37))))</f>
        <v xml:space="preserve">• Supervision constante roles y responsabilidades
• Formación en Planeacion estrategica
• Refuerzo en Distribucion eficaz del tiempo </v>
      </c>
      <c r="AQ99" s="73" t="str">
        <f t="shared" si="39"/>
        <v>Riesgo Bajo</v>
      </c>
      <c r="AR99" s="80" t="str">
        <f>IF(AQ99="Riesgo Bajo",Variables!$C$40,IF(AQ99="Riesgo Medio",Variables!$D$40,IF(AQ99="Riesgo Alto",Variables!$E$40,IF(AQ99="Riesgo muy Alto",Variables!$E$40))))</f>
        <v xml:space="preserve">• Continuar acciones de preventivas sobre demandas de trabajo
• Ejecutar cronogramas con tiempos de entrega 
• Programación de horarios de acuerdo a normativiudad
• Seguimiento a horarios adicionales y su compensación
</v>
      </c>
      <c r="AT99" s="73" t="str">
        <f t="shared" si="40"/>
        <v>Riesgo Bajo</v>
      </c>
      <c r="AU99" s="80" t="str">
        <f>IF(AT99="Riesgo Bajo",Variables!$C$43,IF(AT99="Riesgo Medio",Variables!$D$43,IF(AT99="Riesgo Alto",Variables!$E$43,IF(AT99="Riesgo muy Alto",Variables!$E$43))))</f>
        <v xml:space="preserve">• Marcar prioridades en las tareas. 
• Establecer cronograas de entrega
•  Garantizar descansos y pausas activas
</v>
      </c>
      <c r="AV99" s="65" t="e">
        <f t="shared" si="41"/>
        <v>#DIV/0!</v>
      </c>
      <c r="AW99" s="73" t="e">
        <f t="shared" si="42"/>
        <v>#DIV/0!</v>
      </c>
      <c r="AY99" s="73" t="str">
        <f t="shared" si="43"/>
        <v>Riesgo Bajo</v>
      </c>
      <c r="AZ99" s="80" t="str">
        <f>IF(AY99="Riesgo Bajo",Variables!$C$47,IF(AY99="Riesgo Medio",Variables!$D$47,IF(AY99="Riesgo Alto",Variables!$E$47,IF(AY99="Riesgo muy Alto",Variables!$E$47))))</f>
        <v>• Divulgar alianzas estrategicas para  actividades de esparcimiento y recreacion
• Promover espacios de crecimiento personal, academico, espiritual o deportivo de forma periodica</v>
      </c>
      <c r="BB99" s="73" t="str">
        <f t="shared" si="44"/>
        <v>Riesgo Bajo</v>
      </c>
      <c r="BC99" s="80" t="str">
        <f>IF(BB99="Riesgo Bajo",Variables!$C$50,IF(BB99="Riesgo Medio",Variables!$D$50,IF(BB99="Riesgo Alto",Variables!$E$50,IF(BB99="Riesgo muy Alto",Variables!$E$50))))</f>
        <v xml:space="preserve">• Capacitar en manejo de las finanzas personales y familiares.
•  Promover ahorros </v>
      </c>
      <c r="BE99" s="73" t="str">
        <f t="shared" si="45"/>
        <v>Riesgo Bajo</v>
      </c>
      <c r="BF99" s="80" t="str">
        <f>IF(BE99="Riesgo Bajo",Variables!$C$53,IF(BE99="Riesgo Medio",Variables!$D$53,IF(BE99="Riesgo Alto",Variables!$E$53,IF(BE99="Riesgo muy Alto",Variables!$E$53))))</f>
        <v>• Sin amenaza, conservación, remodelaciones de acuerdo a condiciones economicas</v>
      </c>
      <c r="BH99" s="73" t="str">
        <f t="shared" si="46"/>
        <v>Riesgo Bajo</v>
      </c>
      <c r="BI99" s="80" t="str">
        <f>IF(BH99="Riesgo Bajo",Variables!$C$56,IF(BH99="Riesgo Medio",Variables!$D$56,IF(BH99="Riesgo Alto",Variables!$E$56,IF(BH99="Riesgo muy Alto",Variables!$E$56))))</f>
        <v xml:space="preserve">• Formaciones en manejo del estrés, inteligencia emocional, manejo de situaciones conflictivas, esparcimiento y tiempo libre
</v>
      </c>
      <c r="BK99" s="73" t="str">
        <f t="shared" si="47"/>
        <v>Riesgo Bajo</v>
      </c>
      <c r="BL99" s="80" t="str">
        <f>IF(BJ99&lt;=30,Variables!$C$59,IF(BJ99&lt;=50,Variables!$D$59,IF(BJ99&lt;=60,Variables!$E$59,IF(BJ99&gt;=100,Variables!E157))))</f>
        <v>• Promoción de la salud mental y prevención del trastorno mental en el  trabajo.
• Fomento de estilos de vida saludables.</v>
      </c>
    </row>
    <row r="100" spans="2:64" s="65" customFormat="1" ht="57" customHeight="1" x14ac:dyDescent="0.25">
      <c r="B100" s="66"/>
      <c r="E100" s="66"/>
      <c r="F100" s="66"/>
      <c r="G100" s="66"/>
      <c r="I100" s="67"/>
      <c r="J100" s="78" t="b">
        <f t="shared" si="49"/>
        <v>0</v>
      </c>
      <c r="K100" s="67"/>
      <c r="L100" s="78" t="b">
        <f t="shared" si="27"/>
        <v>0</v>
      </c>
      <c r="N100" s="73" t="str">
        <f t="shared" si="28"/>
        <v>Sin riesgo</v>
      </c>
      <c r="O100" s="74" t="str">
        <f t="shared" si="48"/>
        <v>Medidas de refuerzo, prevención</v>
      </c>
      <c r="Q100" s="22" t="s">
        <v>25</v>
      </c>
      <c r="R100" s="80" t="str">
        <f t="shared" si="29"/>
        <v>ActIvidades de promoción y prevención,seguimiento examenes periodicos</v>
      </c>
      <c r="S100" s="68" t="e">
        <f t="shared" si="30"/>
        <v>#DIV/0!</v>
      </c>
      <c r="T100" s="66"/>
      <c r="V100" s="73" t="str">
        <f t="shared" si="32"/>
        <v>Riesgo Bajo</v>
      </c>
      <c r="W100" s="74" t="str">
        <f>IF(V100="Riesgo Bajo",Variables!$C$19,IF('Base de datos'!V100="Riesgo Medio",Variables!$D$19,IF('Base de datos'!V100="Riesgo Alto",Variables!$E$19,IF(V100="Riesgo muy Alto",Variables!$E$19))))</f>
        <v xml:space="preserve">• Refuezo habilidades blandas 
• Seguimiento Lideres
•Refuerzo continuo
</v>
      </c>
      <c r="Y100" s="73" t="str">
        <f t="shared" si="33"/>
        <v>Riesgo Bajo</v>
      </c>
      <c r="Z100" s="80" t="str">
        <f>IF(Y100="Riesgo Bajo",Variables!$C$22,IF(Y100="Riesgo Medio",Variables!$D$22,IF(Y100="Riesgo Alto",Variables!$E$22,IF(Y100="Riesgo muy Alto",Variables!$E$22))))</f>
        <v>• Refuezo interacciones grupales 
• Trabajos colaborativos
• Seguimiento y refuerzo habilidades individuales</v>
      </c>
      <c r="AB100" s="73" t="str">
        <f t="shared" si="34"/>
        <v>Riesgo Bajo</v>
      </c>
      <c r="AC100" s="80" t="str">
        <f>IF(AB100="Riesgo Bajo",Variables!$C$25,IF(AB100="Riesgo Medio",Variables!$D$25,IF(AB100="Riesgo Alto",Variables!$E$25,IF(AB100="Riesgo muy Alto",Variables!$E$25))))</f>
        <v>• Continuar retroalimentación constante
• Grupos focales y participativos
• Incentivos cumplimento de logros</v>
      </c>
      <c r="AE100" s="73" t="str">
        <f t="shared" si="35"/>
        <v>Riesgo Bajo</v>
      </c>
      <c r="AF100" s="80" t="str">
        <f>IF(AE100="Riesgo Bajo",Variables!$C$28,IF(AE100="Riesgo Medio",Variables!$D$28,IF(AE100="Riesgo Alto",Variables!$E$28,IF(AE100="Riesgo muy Alto",Variables!$E$28))))</f>
        <v>• Continuar con induccion al puesto, organizacional y seguimiento</v>
      </c>
      <c r="AH100" s="73" t="str">
        <f t="shared" si="36"/>
        <v>Riesgo Bajo</v>
      </c>
      <c r="AI100" s="80" t="str">
        <f>IF(AH100="Riesgo Bajo",Variables!$C$31,IF(AH100="Riesgo Medio",Variables!$D$31,IF(AH100="Riesgo Alto",Variables!$E$31,IF(AH100="Riesgo muy Alto",Variables!$E$31))))</f>
        <v>• Continuar con elplan de formación y desarrollo
• Reforzar formaciones 
• Seguimiento cronogramas de capacitación</v>
      </c>
      <c r="AK100" s="73" t="str">
        <f t="shared" si="37"/>
        <v>Riesgo Bajo</v>
      </c>
      <c r="AL100" s="80" t="str">
        <f>IF(AK100="Riesgo Bajo",Variables!$C$34,IF(AK100="Riesgo Medio",Variables!$D$34,IF(AK100="Riesgo Alto",Variables!$E$34,IF(AK100="Riesgo muy Alto",Variables!$E$34))))</f>
        <v>• Continuar plan de desarrollo en puesto de trabajo</v>
      </c>
      <c r="AN100" s="73" t="str">
        <f t="shared" si="38"/>
        <v>Riesgo Bajo</v>
      </c>
      <c r="AO100" s="80" t="str">
        <f>IF(AN100="Riesgo Bajo",Variables!$C$37,IF(AN100="Riesgo Medio",Variables!$D$37,IF(AN100="Riesgo Alto",Variables!$E$37,IF(AN100="Riesgo muy Alto",Variables!$E$37))))</f>
        <v xml:space="preserve">• Supervision constante roles y responsabilidades
• Formación en Planeacion estrategica
• Refuerzo en Distribucion eficaz del tiempo </v>
      </c>
      <c r="AQ100" s="73" t="str">
        <f t="shared" si="39"/>
        <v>Riesgo Bajo</v>
      </c>
      <c r="AR100" s="80" t="str">
        <f>IF(AQ100="Riesgo Bajo",Variables!$C$40,IF(AQ100="Riesgo Medio",Variables!$D$40,IF(AQ100="Riesgo Alto",Variables!$E$40,IF(AQ100="Riesgo muy Alto",Variables!$E$40))))</f>
        <v xml:space="preserve">• Continuar acciones de preventivas sobre demandas de trabajo
• Ejecutar cronogramas con tiempos de entrega 
• Programación de horarios de acuerdo a normativiudad
• Seguimiento a horarios adicionales y su compensación
</v>
      </c>
      <c r="AT100" s="73" t="str">
        <f t="shared" si="40"/>
        <v>Riesgo Bajo</v>
      </c>
      <c r="AU100" s="80" t="str">
        <f>IF(AT100="Riesgo Bajo",Variables!$C$43,IF(AT100="Riesgo Medio",Variables!$D$43,IF(AT100="Riesgo Alto",Variables!$E$43,IF(AT100="Riesgo muy Alto",Variables!$E$43))))</f>
        <v xml:space="preserve">• Marcar prioridades en las tareas. 
• Establecer cronograas de entrega
•  Garantizar descansos y pausas activas
</v>
      </c>
      <c r="AV100" s="65" t="e">
        <f t="shared" si="41"/>
        <v>#DIV/0!</v>
      </c>
      <c r="AW100" s="73" t="e">
        <f t="shared" si="42"/>
        <v>#DIV/0!</v>
      </c>
      <c r="AY100" s="73" t="str">
        <f t="shared" si="43"/>
        <v>Riesgo Bajo</v>
      </c>
      <c r="AZ100" s="80" t="str">
        <f>IF(AY100="Riesgo Bajo",Variables!$C$47,IF(AY100="Riesgo Medio",Variables!$D$47,IF(AY100="Riesgo Alto",Variables!$E$47,IF(AY100="Riesgo muy Alto",Variables!$E$47))))</f>
        <v>• Divulgar alianzas estrategicas para  actividades de esparcimiento y recreacion
• Promover espacios de crecimiento personal, academico, espiritual o deportivo de forma periodica</v>
      </c>
      <c r="BB100" s="73" t="str">
        <f t="shared" si="44"/>
        <v>Riesgo Bajo</v>
      </c>
      <c r="BC100" s="80" t="str">
        <f>IF(BB100="Riesgo Bajo",Variables!$C$50,IF(BB100="Riesgo Medio",Variables!$D$50,IF(BB100="Riesgo Alto",Variables!$E$50,IF(BB100="Riesgo muy Alto",Variables!$E$50))))</f>
        <v xml:space="preserve">• Capacitar en manejo de las finanzas personales y familiares.
•  Promover ahorros </v>
      </c>
      <c r="BE100" s="73" t="str">
        <f t="shared" si="45"/>
        <v>Riesgo Bajo</v>
      </c>
      <c r="BF100" s="80" t="str">
        <f>IF(BE100="Riesgo Bajo",Variables!$C$53,IF(BE100="Riesgo Medio",Variables!$D$53,IF(BE100="Riesgo Alto",Variables!$E$53,IF(BE100="Riesgo muy Alto",Variables!$E$53))))</f>
        <v>• Sin amenaza, conservación, remodelaciones de acuerdo a condiciones economicas</v>
      </c>
      <c r="BH100" s="73" t="str">
        <f t="shared" si="46"/>
        <v>Riesgo Bajo</v>
      </c>
      <c r="BI100" s="80" t="str">
        <f>IF(BH100="Riesgo Bajo",Variables!$C$56,IF(BH100="Riesgo Medio",Variables!$D$56,IF(BH100="Riesgo Alto",Variables!$E$56,IF(BH100="Riesgo muy Alto",Variables!$E$56))))</f>
        <v xml:space="preserve">• Formaciones en manejo del estrés, inteligencia emocional, manejo de situaciones conflictivas, esparcimiento y tiempo libre
</v>
      </c>
      <c r="BK100" s="73" t="str">
        <f t="shared" si="47"/>
        <v>Riesgo Bajo</v>
      </c>
      <c r="BL100" s="80" t="str">
        <f>IF(BJ100&lt;=30,Variables!$C$59,IF(BJ100&lt;=50,Variables!$D$59,IF(BJ100&lt;=60,Variables!$E$59,IF(BJ100&gt;=100,Variables!E158))))</f>
        <v>• Promoción de la salud mental y prevención del trastorno mental en el  trabajo.
• Fomento de estilos de vida saludables.</v>
      </c>
    </row>
    <row r="101" spans="2:64" s="65" customFormat="1" ht="57" customHeight="1" x14ac:dyDescent="0.25">
      <c r="B101" s="66"/>
      <c r="E101" s="66"/>
      <c r="F101" s="66"/>
      <c r="G101" s="66"/>
      <c r="I101" s="67"/>
      <c r="J101" s="78" t="b">
        <f t="shared" si="49"/>
        <v>0</v>
      </c>
      <c r="K101" s="67"/>
      <c r="L101" s="78" t="b">
        <f t="shared" si="27"/>
        <v>0</v>
      </c>
      <c r="N101" s="73" t="str">
        <f t="shared" si="28"/>
        <v>Sin riesgo</v>
      </c>
      <c r="O101" s="74" t="str">
        <f t="shared" si="48"/>
        <v>Medidas de refuerzo, prevención</v>
      </c>
      <c r="Q101" s="22" t="s">
        <v>25</v>
      </c>
      <c r="R101" s="80" t="str">
        <f t="shared" si="29"/>
        <v>ActIvidades de promoción y prevención,seguimiento examenes periodicos</v>
      </c>
      <c r="S101" s="68" t="e">
        <f t="shared" si="30"/>
        <v>#DIV/0!</v>
      </c>
      <c r="T101" s="66"/>
      <c r="V101" s="73" t="str">
        <f t="shared" si="32"/>
        <v>Riesgo Bajo</v>
      </c>
      <c r="W101" s="74" t="str">
        <f>IF(V101="Riesgo Bajo",Variables!$C$19,IF('Base de datos'!V101="Riesgo Medio",Variables!$D$19,IF('Base de datos'!V101="Riesgo Alto",Variables!$E$19,IF(V101="Riesgo muy Alto",Variables!$E$19))))</f>
        <v xml:space="preserve">• Refuezo habilidades blandas 
• Seguimiento Lideres
•Refuerzo continuo
</v>
      </c>
      <c r="Y101" s="73" t="str">
        <f t="shared" si="33"/>
        <v>Riesgo Bajo</v>
      </c>
      <c r="Z101" s="80" t="str">
        <f>IF(Y101="Riesgo Bajo",Variables!$C$22,IF(Y101="Riesgo Medio",Variables!$D$22,IF(Y101="Riesgo Alto",Variables!$E$22,IF(Y101="Riesgo muy Alto",Variables!$E$22))))</f>
        <v>• Refuezo interacciones grupales 
• Trabajos colaborativos
• Seguimiento y refuerzo habilidades individuales</v>
      </c>
      <c r="AB101" s="73" t="str">
        <f t="shared" si="34"/>
        <v>Riesgo Bajo</v>
      </c>
      <c r="AC101" s="80" t="str">
        <f>IF(AB101="Riesgo Bajo",Variables!$C$25,IF(AB101="Riesgo Medio",Variables!$D$25,IF(AB101="Riesgo Alto",Variables!$E$25,IF(AB101="Riesgo muy Alto",Variables!$E$25))))</f>
        <v>• Continuar retroalimentación constante
• Grupos focales y participativos
• Incentivos cumplimento de logros</v>
      </c>
      <c r="AE101" s="73" t="str">
        <f t="shared" si="35"/>
        <v>Riesgo Bajo</v>
      </c>
      <c r="AF101" s="80" t="str">
        <f>IF(AE101="Riesgo Bajo",Variables!$C$28,IF(AE101="Riesgo Medio",Variables!$D$28,IF(AE101="Riesgo Alto",Variables!$E$28,IF(AE101="Riesgo muy Alto",Variables!$E$28))))</f>
        <v>• Continuar con induccion al puesto, organizacional y seguimiento</v>
      </c>
      <c r="AH101" s="73" t="str">
        <f t="shared" si="36"/>
        <v>Riesgo Bajo</v>
      </c>
      <c r="AI101" s="80" t="str">
        <f>IF(AH101="Riesgo Bajo",Variables!$C$31,IF(AH101="Riesgo Medio",Variables!$D$31,IF(AH101="Riesgo Alto",Variables!$E$31,IF(AH101="Riesgo muy Alto",Variables!$E$31))))</f>
        <v>• Continuar con elplan de formación y desarrollo
• Reforzar formaciones 
• Seguimiento cronogramas de capacitación</v>
      </c>
      <c r="AK101" s="73" t="str">
        <f t="shared" si="37"/>
        <v>Riesgo Bajo</v>
      </c>
      <c r="AL101" s="80" t="str">
        <f>IF(AK101="Riesgo Bajo",Variables!$C$34,IF(AK101="Riesgo Medio",Variables!$D$34,IF(AK101="Riesgo Alto",Variables!$E$34,IF(AK101="Riesgo muy Alto",Variables!$E$34))))</f>
        <v>• Continuar plan de desarrollo en puesto de trabajo</v>
      </c>
      <c r="AN101" s="73" t="str">
        <f t="shared" si="38"/>
        <v>Riesgo Bajo</v>
      </c>
      <c r="AO101" s="80" t="str">
        <f>IF(AN101="Riesgo Bajo",Variables!$C$37,IF(AN101="Riesgo Medio",Variables!$D$37,IF(AN101="Riesgo Alto",Variables!$E$37,IF(AN101="Riesgo muy Alto",Variables!$E$37))))</f>
        <v xml:space="preserve">• Supervision constante roles y responsabilidades
• Formación en Planeacion estrategica
• Refuerzo en Distribucion eficaz del tiempo </v>
      </c>
      <c r="AQ101" s="73" t="str">
        <f t="shared" si="39"/>
        <v>Riesgo Bajo</v>
      </c>
      <c r="AR101" s="80" t="str">
        <f>IF(AQ101="Riesgo Bajo",Variables!$C$40,IF(AQ101="Riesgo Medio",Variables!$D$40,IF(AQ101="Riesgo Alto",Variables!$E$40,IF(AQ101="Riesgo muy Alto",Variables!$E$40))))</f>
        <v xml:space="preserve">• Continuar acciones de preventivas sobre demandas de trabajo
• Ejecutar cronogramas con tiempos de entrega 
• Programación de horarios de acuerdo a normativiudad
• Seguimiento a horarios adicionales y su compensación
</v>
      </c>
      <c r="AT101" s="73" t="str">
        <f t="shared" si="40"/>
        <v>Riesgo Bajo</v>
      </c>
      <c r="AU101" s="80" t="str">
        <f>IF(AT101="Riesgo Bajo",Variables!$C$43,IF(AT101="Riesgo Medio",Variables!$D$43,IF(AT101="Riesgo Alto",Variables!$E$43,IF(AT101="Riesgo muy Alto",Variables!$E$43))))</f>
        <v xml:space="preserve">• Marcar prioridades en las tareas. 
• Establecer cronograas de entrega
•  Garantizar descansos y pausas activas
</v>
      </c>
      <c r="AV101" s="65" t="e">
        <f t="shared" si="41"/>
        <v>#DIV/0!</v>
      </c>
      <c r="AW101" s="73" t="e">
        <f t="shared" si="42"/>
        <v>#DIV/0!</v>
      </c>
      <c r="AY101" s="73" t="str">
        <f t="shared" si="43"/>
        <v>Riesgo Bajo</v>
      </c>
      <c r="AZ101" s="80" t="str">
        <f>IF(AY101="Riesgo Bajo",Variables!$C$47,IF(AY101="Riesgo Medio",Variables!$D$47,IF(AY101="Riesgo Alto",Variables!$E$47,IF(AY101="Riesgo muy Alto",Variables!$E$47))))</f>
        <v>• Divulgar alianzas estrategicas para  actividades de esparcimiento y recreacion
• Promover espacios de crecimiento personal, academico, espiritual o deportivo de forma periodica</v>
      </c>
      <c r="BB101" s="73" t="str">
        <f t="shared" si="44"/>
        <v>Riesgo Bajo</v>
      </c>
      <c r="BC101" s="80" t="str">
        <f>IF(BB101="Riesgo Bajo",Variables!$C$50,IF(BB101="Riesgo Medio",Variables!$D$50,IF(BB101="Riesgo Alto",Variables!$E$50,IF(BB101="Riesgo muy Alto",Variables!$E$50))))</f>
        <v xml:space="preserve">• Capacitar en manejo de las finanzas personales y familiares.
•  Promover ahorros </v>
      </c>
      <c r="BE101" s="73" t="str">
        <f t="shared" si="45"/>
        <v>Riesgo Bajo</v>
      </c>
      <c r="BF101" s="80" t="str">
        <f>IF(BE101="Riesgo Bajo",Variables!$C$53,IF(BE101="Riesgo Medio",Variables!$D$53,IF(BE101="Riesgo Alto",Variables!$E$53,IF(BE101="Riesgo muy Alto",Variables!$E$53))))</f>
        <v>• Sin amenaza, conservación, remodelaciones de acuerdo a condiciones economicas</v>
      </c>
      <c r="BH101" s="73" t="str">
        <f t="shared" si="46"/>
        <v>Riesgo Bajo</v>
      </c>
      <c r="BI101" s="80" t="str">
        <f>IF(BH101="Riesgo Bajo",Variables!$C$56,IF(BH101="Riesgo Medio",Variables!$D$56,IF(BH101="Riesgo Alto",Variables!$E$56,IF(BH101="Riesgo muy Alto",Variables!$E$56))))</f>
        <v xml:space="preserve">• Formaciones en manejo del estrés, inteligencia emocional, manejo de situaciones conflictivas, esparcimiento y tiempo libre
</v>
      </c>
      <c r="BK101" s="73" t="str">
        <f t="shared" si="47"/>
        <v>Riesgo Bajo</v>
      </c>
      <c r="BL101" s="80" t="str">
        <f>IF(BJ101&lt;=30,Variables!$C$59,IF(BJ101&lt;=50,Variables!$D$59,IF(BJ101&lt;=60,Variables!$E$59,IF(BJ101&gt;=100,Variables!E159))))</f>
        <v>• Promoción de la salud mental y prevención del trastorno mental en el  trabajo.
• Fomento de estilos de vida saludables.</v>
      </c>
    </row>
    <row r="102" spans="2:64" s="65" customFormat="1" ht="57" customHeight="1" x14ac:dyDescent="0.25">
      <c r="B102" s="66"/>
      <c r="E102" s="66"/>
      <c r="F102" s="66"/>
      <c r="G102" s="66"/>
      <c r="I102" s="67"/>
      <c r="J102" s="78" t="b">
        <f t="shared" si="49"/>
        <v>0</v>
      </c>
      <c r="K102" s="67"/>
      <c r="L102" s="78" t="b">
        <f t="shared" si="27"/>
        <v>0</v>
      </c>
      <c r="N102" s="73" t="str">
        <f t="shared" si="28"/>
        <v>Sin riesgo</v>
      </c>
      <c r="O102" s="74" t="str">
        <f t="shared" si="48"/>
        <v>Medidas de refuerzo, prevención</v>
      </c>
      <c r="Q102" s="22" t="s">
        <v>25</v>
      </c>
      <c r="R102" s="80" t="str">
        <f t="shared" si="29"/>
        <v>ActIvidades de promoción y prevención,seguimiento examenes periodicos</v>
      </c>
      <c r="S102" s="68" t="e">
        <f t="shared" si="30"/>
        <v>#DIV/0!</v>
      </c>
      <c r="T102" s="66"/>
      <c r="V102" s="73" t="str">
        <f t="shared" si="32"/>
        <v>Riesgo Bajo</v>
      </c>
      <c r="W102" s="74" t="str">
        <f>IF(V102="Riesgo Bajo",Variables!$C$19,IF('Base de datos'!V102="Riesgo Medio",Variables!$D$19,IF('Base de datos'!V102="Riesgo Alto",Variables!$E$19,IF(V102="Riesgo muy Alto",Variables!$E$19))))</f>
        <v xml:space="preserve">• Refuezo habilidades blandas 
• Seguimiento Lideres
•Refuerzo continuo
</v>
      </c>
      <c r="Y102" s="73" t="str">
        <f t="shared" si="33"/>
        <v>Riesgo Bajo</v>
      </c>
      <c r="Z102" s="80" t="str">
        <f>IF(Y102="Riesgo Bajo",Variables!$C$22,IF(Y102="Riesgo Medio",Variables!$D$22,IF(Y102="Riesgo Alto",Variables!$E$22,IF(Y102="Riesgo muy Alto",Variables!$E$22))))</f>
        <v>• Refuezo interacciones grupales 
• Trabajos colaborativos
• Seguimiento y refuerzo habilidades individuales</v>
      </c>
      <c r="AB102" s="73" t="str">
        <f t="shared" si="34"/>
        <v>Riesgo Bajo</v>
      </c>
      <c r="AC102" s="80" t="str">
        <f>IF(AB102="Riesgo Bajo",Variables!$C$25,IF(AB102="Riesgo Medio",Variables!$D$25,IF(AB102="Riesgo Alto",Variables!$E$25,IF(AB102="Riesgo muy Alto",Variables!$E$25))))</f>
        <v>• Continuar retroalimentación constante
• Grupos focales y participativos
• Incentivos cumplimento de logros</v>
      </c>
      <c r="AE102" s="73" t="str">
        <f t="shared" si="35"/>
        <v>Riesgo Bajo</v>
      </c>
      <c r="AF102" s="80" t="str">
        <f>IF(AE102="Riesgo Bajo",Variables!$C$28,IF(AE102="Riesgo Medio",Variables!$D$28,IF(AE102="Riesgo Alto",Variables!$E$28,IF(AE102="Riesgo muy Alto",Variables!$E$28))))</f>
        <v>• Continuar con induccion al puesto, organizacional y seguimiento</v>
      </c>
      <c r="AH102" s="73" t="str">
        <f t="shared" si="36"/>
        <v>Riesgo Bajo</v>
      </c>
      <c r="AI102" s="80" t="str">
        <f>IF(AH102="Riesgo Bajo",Variables!$C$31,IF(AH102="Riesgo Medio",Variables!$D$31,IF(AH102="Riesgo Alto",Variables!$E$31,IF(AH102="Riesgo muy Alto",Variables!$E$31))))</f>
        <v>• Continuar con elplan de formación y desarrollo
• Reforzar formaciones 
• Seguimiento cronogramas de capacitación</v>
      </c>
      <c r="AK102" s="73" t="str">
        <f t="shared" si="37"/>
        <v>Riesgo Bajo</v>
      </c>
      <c r="AL102" s="80" t="str">
        <f>IF(AK102="Riesgo Bajo",Variables!$C$34,IF(AK102="Riesgo Medio",Variables!$D$34,IF(AK102="Riesgo Alto",Variables!$E$34,IF(AK102="Riesgo muy Alto",Variables!$E$34))))</f>
        <v>• Continuar plan de desarrollo en puesto de trabajo</v>
      </c>
      <c r="AN102" s="73" t="str">
        <f t="shared" si="38"/>
        <v>Riesgo Bajo</v>
      </c>
      <c r="AO102" s="80" t="str">
        <f>IF(AN102="Riesgo Bajo",Variables!$C$37,IF(AN102="Riesgo Medio",Variables!$D$37,IF(AN102="Riesgo Alto",Variables!$E$37,IF(AN102="Riesgo muy Alto",Variables!$E$37))))</f>
        <v xml:space="preserve">• Supervision constante roles y responsabilidades
• Formación en Planeacion estrategica
• Refuerzo en Distribucion eficaz del tiempo </v>
      </c>
      <c r="AQ102" s="73" t="str">
        <f t="shared" si="39"/>
        <v>Riesgo Bajo</v>
      </c>
      <c r="AR102" s="80" t="str">
        <f>IF(AQ102="Riesgo Bajo",Variables!$C$40,IF(AQ102="Riesgo Medio",Variables!$D$40,IF(AQ102="Riesgo Alto",Variables!$E$40,IF(AQ102="Riesgo muy Alto",Variables!$E$40))))</f>
        <v xml:space="preserve">• Continuar acciones de preventivas sobre demandas de trabajo
• Ejecutar cronogramas con tiempos de entrega 
• Programación de horarios de acuerdo a normativiudad
• Seguimiento a horarios adicionales y su compensación
</v>
      </c>
      <c r="AT102" s="73" t="str">
        <f t="shared" si="40"/>
        <v>Riesgo Bajo</v>
      </c>
      <c r="AU102" s="80" t="str">
        <f>IF(AT102="Riesgo Bajo",Variables!$C$43,IF(AT102="Riesgo Medio",Variables!$D$43,IF(AT102="Riesgo Alto",Variables!$E$43,IF(AT102="Riesgo muy Alto",Variables!$E$43))))</f>
        <v xml:space="preserve">• Marcar prioridades en las tareas. 
• Establecer cronograas de entrega
•  Garantizar descansos y pausas activas
</v>
      </c>
      <c r="AV102" s="65" t="e">
        <f t="shared" si="41"/>
        <v>#DIV/0!</v>
      </c>
      <c r="AW102" s="73" t="e">
        <f t="shared" si="42"/>
        <v>#DIV/0!</v>
      </c>
      <c r="AY102" s="73" t="str">
        <f t="shared" si="43"/>
        <v>Riesgo Bajo</v>
      </c>
      <c r="AZ102" s="80" t="str">
        <f>IF(AY102="Riesgo Bajo",Variables!$C$47,IF(AY102="Riesgo Medio",Variables!$D$47,IF(AY102="Riesgo Alto",Variables!$E$47,IF(AY102="Riesgo muy Alto",Variables!$E$47))))</f>
        <v>• Divulgar alianzas estrategicas para  actividades de esparcimiento y recreacion
• Promover espacios de crecimiento personal, academico, espiritual o deportivo de forma periodica</v>
      </c>
      <c r="BB102" s="73" t="str">
        <f t="shared" si="44"/>
        <v>Riesgo Bajo</v>
      </c>
      <c r="BC102" s="80" t="str">
        <f>IF(BB102="Riesgo Bajo",Variables!$C$50,IF(BB102="Riesgo Medio",Variables!$D$50,IF(BB102="Riesgo Alto",Variables!$E$50,IF(BB102="Riesgo muy Alto",Variables!$E$50))))</f>
        <v xml:space="preserve">• Capacitar en manejo de las finanzas personales y familiares.
•  Promover ahorros </v>
      </c>
      <c r="BE102" s="73" t="str">
        <f t="shared" si="45"/>
        <v>Riesgo Bajo</v>
      </c>
      <c r="BF102" s="80" t="str">
        <f>IF(BE102="Riesgo Bajo",Variables!$C$53,IF(BE102="Riesgo Medio",Variables!$D$53,IF(BE102="Riesgo Alto",Variables!$E$53,IF(BE102="Riesgo muy Alto",Variables!$E$53))))</f>
        <v>• Sin amenaza, conservación, remodelaciones de acuerdo a condiciones economicas</v>
      </c>
      <c r="BH102" s="73" t="str">
        <f t="shared" si="46"/>
        <v>Riesgo Bajo</v>
      </c>
      <c r="BI102" s="80" t="str">
        <f>IF(BH102="Riesgo Bajo",Variables!$C$56,IF(BH102="Riesgo Medio",Variables!$D$56,IF(BH102="Riesgo Alto",Variables!$E$56,IF(BH102="Riesgo muy Alto",Variables!$E$56))))</f>
        <v xml:space="preserve">• Formaciones en manejo del estrés, inteligencia emocional, manejo de situaciones conflictivas, esparcimiento y tiempo libre
</v>
      </c>
      <c r="BK102" s="73" t="str">
        <f t="shared" si="47"/>
        <v>Riesgo Bajo</v>
      </c>
      <c r="BL102" s="80" t="str">
        <f>IF(BJ102&lt;=30,Variables!$C$59,IF(BJ102&lt;=50,Variables!$D$59,IF(BJ102&lt;=60,Variables!$E$59,IF(BJ102&gt;=100,Variables!E160))))</f>
        <v>• Promoción de la salud mental y prevención del trastorno mental en el  trabajo.
• Fomento de estilos de vida saludables.</v>
      </c>
    </row>
    <row r="103" spans="2:64" s="65" customFormat="1" ht="57" customHeight="1" x14ac:dyDescent="0.25">
      <c r="B103" s="66"/>
      <c r="E103" s="66"/>
      <c r="F103" s="66"/>
      <c r="G103" s="66"/>
      <c r="I103" s="67"/>
      <c r="J103" s="78" t="b">
        <f t="shared" si="49"/>
        <v>0</v>
      </c>
      <c r="K103" s="67"/>
      <c r="L103" s="78" t="b">
        <f t="shared" si="27"/>
        <v>0</v>
      </c>
      <c r="N103" s="73" t="str">
        <f t="shared" si="28"/>
        <v>Sin riesgo</v>
      </c>
      <c r="O103" s="74" t="str">
        <f t="shared" si="48"/>
        <v>Medidas de refuerzo, prevención</v>
      </c>
      <c r="Q103" s="22" t="s">
        <v>25</v>
      </c>
      <c r="R103" s="80" t="str">
        <f t="shared" si="29"/>
        <v>ActIvidades de promoción y prevención,seguimiento examenes periodicos</v>
      </c>
      <c r="S103" s="68" t="e">
        <f t="shared" si="30"/>
        <v>#DIV/0!</v>
      </c>
      <c r="T103" s="66"/>
      <c r="V103" s="73" t="str">
        <f t="shared" si="32"/>
        <v>Riesgo Bajo</v>
      </c>
      <c r="W103" s="74" t="str">
        <f>IF(V103="Riesgo Bajo",Variables!$C$19,IF('Base de datos'!V103="Riesgo Medio",Variables!$D$19,IF('Base de datos'!V103="Riesgo Alto",Variables!$E$19,IF(V103="Riesgo muy Alto",Variables!$E$19))))</f>
        <v xml:space="preserve">• Refuezo habilidades blandas 
• Seguimiento Lideres
•Refuerzo continuo
</v>
      </c>
      <c r="Y103" s="73" t="str">
        <f t="shared" si="33"/>
        <v>Riesgo Bajo</v>
      </c>
      <c r="Z103" s="80" t="str">
        <f>IF(Y103="Riesgo Bajo",Variables!$C$22,IF(Y103="Riesgo Medio",Variables!$D$22,IF(Y103="Riesgo Alto",Variables!$E$22,IF(Y103="Riesgo muy Alto",Variables!$E$22))))</f>
        <v>• Refuezo interacciones grupales 
• Trabajos colaborativos
• Seguimiento y refuerzo habilidades individuales</v>
      </c>
      <c r="AB103" s="73" t="str">
        <f t="shared" si="34"/>
        <v>Riesgo Bajo</v>
      </c>
      <c r="AC103" s="80" t="str">
        <f>IF(AB103="Riesgo Bajo",Variables!$C$25,IF(AB103="Riesgo Medio",Variables!$D$25,IF(AB103="Riesgo Alto",Variables!$E$25,IF(AB103="Riesgo muy Alto",Variables!$E$25))))</f>
        <v>• Continuar retroalimentación constante
• Grupos focales y participativos
• Incentivos cumplimento de logros</v>
      </c>
      <c r="AE103" s="73" t="str">
        <f t="shared" si="35"/>
        <v>Riesgo Bajo</v>
      </c>
      <c r="AF103" s="80" t="str">
        <f>IF(AE103="Riesgo Bajo",Variables!$C$28,IF(AE103="Riesgo Medio",Variables!$D$28,IF(AE103="Riesgo Alto",Variables!$E$28,IF(AE103="Riesgo muy Alto",Variables!$E$28))))</f>
        <v>• Continuar con induccion al puesto, organizacional y seguimiento</v>
      </c>
      <c r="AH103" s="73" t="str">
        <f t="shared" si="36"/>
        <v>Riesgo Bajo</v>
      </c>
      <c r="AI103" s="80" t="str">
        <f>IF(AH103="Riesgo Bajo",Variables!$C$31,IF(AH103="Riesgo Medio",Variables!$D$31,IF(AH103="Riesgo Alto",Variables!$E$31,IF(AH103="Riesgo muy Alto",Variables!$E$31))))</f>
        <v>• Continuar con elplan de formación y desarrollo
• Reforzar formaciones 
• Seguimiento cronogramas de capacitación</v>
      </c>
      <c r="AK103" s="73" t="str">
        <f t="shared" si="37"/>
        <v>Riesgo Bajo</v>
      </c>
      <c r="AL103" s="80" t="str">
        <f>IF(AK103="Riesgo Bajo",Variables!$C$34,IF(AK103="Riesgo Medio",Variables!$D$34,IF(AK103="Riesgo Alto",Variables!$E$34,IF(AK103="Riesgo muy Alto",Variables!$E$34))))</f>
        <v>• Continuar plan de desarrollo en puesto de trabajo</v>
      </c>
      <c r="AN103" s="73" t="str">
        <f t="shared" si="38"/>
        <v>Riesgo Bajo</v>
      </c>
      <c r="AO103" s="80" t="str">
        <f>IF(AN103="Riesgo Bajo",Variables!$C$37,IF(AN103="Riesgo Medio",Variables!$D$37,IF(AN103="Riesgo Alto",Variables!$E$37,IF(AN103="Riesgo muy Alto",Variables!$E$37))))</f>
        <v xml:space="preserve">• Supervision constante roles y responsabilidades
• Formación en Planeacion estrategica
• Refuerzo en Distribucion eficaz del tiempo </v>
      </c>
      <c r="AQ103" s="73" t="str">
        <f t="shared" si="39"/>
        <v>Riesgo Bajo</v>
      </c>
      <c r="AR103" s="80" t="str">
        <f>IF(AQ103="Riesgo Bajo",Variables!$C$40,IF(AQ103="Riesgo Medio",Variables!$D$40,IF(AQ103="Riesgo Alto",Variables!$E$40,IF(AQ103="Riesgo muy Alto",Variables!$E$40))))</f>
        <v xml:space="preserve">• Continuar acciones de preventivas sobre demandas de trabajo
• Ejecutar cronogramas con tiempos de entrega 
• Programación de horarios de acuerdo a normativiudad
• Seguimiento a horarios adicionales y su compensación
</v>
      </c>
      <c r="AT103" s="73" t="str">
        <f t="shared" si="40"/>
        <v>Riesgo Bajo</v>
      </c>
      <c r="AU103" s="80" t="str">
        <f>IF(AT103="Riesgo Bajo",Variables!$C$43,IF(AT103="Riesgo Medio",Variables!$D$43,IF(AT103="Riesgo Alto",Variables!$E$43,IF(AT103="Riesgo muy Alto",Variables!$E$43))))</f>
        <v xml:space="preserve">• Marcar prioridades en las tareas. 
• Establecer cronograas de entrega
•  Garantizar descansos y pausas activas
</v>
      </c>
      <c r="AV103" s="65" t="e">
        <f t="shared" si="41"/>
        <v>#DIV/0!</v>
      </c>
      <c r="AW103" s="73" t="e">
        <f t="shared" si="42"/>
        <v>#DIV/0!</v>
      </c>
      <c r="AY103" s="73" t="str">
        <f t="shared" si="43"/>
        <v>Riesgo Bajo</v>
      </c>
      <c r="AZ103" s="80" t="str">
        <f>IF(AY103="Riesgo Bajo",Variables!$C$47,IF(AY103="Riesgo Medio",Variables!$D$47,IF(AY103="Riesgo Alto",Variables!$E$47,IF(AY103="Riesgo muy Alto",Variables!$E$47))))</f>
        <v>• Divulgar alianzas estrategicas para  actividades de esparcimiento y recreacion
• Promover espacios de crecimiento personal, academico, espiritual o deportivo de forma periodica</v>
      </c>
      <c r="BB103" s="73" t="str">
        <f t="shared" si="44"/>
        <v>Riesgo Bajo</v>
      </c>
      <c r="BC103" s="80" t="str">
        <f>IF(BB103="Riesgo Bajo",Variables!$C$50,IF(BB103="Riesgo Medio",Variables!$D$50,IF(BB103="Riesgo Alto",Variables!$E$50,IF(BB103="Riesgo muy Alto",Variables!$E$50))))</f>
        <v xml:space="preserve">• Capacitar en manejo de las finanzas personales y familiares.
•  Promover ahorros </v>
      </c>
      <c r="BE103" s="73" t="str">
        <f t="shared" si="45"/>
        <v>Riesgo Bajo</v>
      </c>
      <c r="BF103" s="80" t="str">
        <f>IF(BE103="Riesgo Bajo",Variables!$C$53,IF(BE103="Riesgo Medio",Variables!$D$53,IF(BE103="Riesgo Alto",Variables!$E$53,IF(BE103="Riesgo muy Alto",Variables!$E$53))))</f>
        <v>• Sin amenaza, conservación, remodelaciones de acuerdo a condiciones economicas</v>
      </c>
      <c r="BH103" s="73" t="str">
        <f t="shared" si="46"/>
        <v>Riesgo Bajo</v>
      </c>
      <c r="BI103" s="80" t="str">
        <f>IF(BH103="Riesgo Bajo",Variables!$C$56,IF(BH103="Riesgo Medio",Variables!$D$56,IF(BH103="Riesgo Alto",Variables!$E$56,IF(BH103="Riesgo muy Alto",Variables!$E$56))))</f>
        <v xml:space="preserve">• Formaciones en manejo del estrés, inteligencia emocional, manejo de situaciones conflictivas, esparcimiento y tiempo libre
</v>
      </c>
      <c r="BK103" s="73" t="str">
        <f t="shared" si="47"/>
        <v>Riesgo Bajo</v>
      </c>
      <c r="BL103" s="80" t="str">
        <f>IF(BJ103&lt;=30,Variables!$C$59,IF(BJ103&lt;=50,Variables!$D$59,IF(BJ103&lt;=60,Variables!$E$59,IF(BJ103&gt;=100,Variables!E161))))</f>
        <v>• Promoción de la salud mental y prevención del trastorno mental en el  trabajo.
• Fomento de estilos de vida saludables.</v>
      </c>
    </row>
    <row r="104" spans="2:64" s="65" customFormat="1" ht="57" customHeight="1" x14ac:dyDescent="0.25">
      <c r="B104" s="66"/>
      <c r="E104" s="66"/>
      <c r="F104" s="66"/>
      <c r="G104" s="66"/>
      <c r="I104" s="67"/>
      <c r="J104" s="78" t="b">
        <f t="shared" si="49"/>
        <v>0</v>
      </c>
      <c r="K104" s="67"/>
      <c r="L104" s="78" t="b">
        <f t="shared" si="27"/>
        <v>0</v>
      </c>
      <c r="N104" s="73" t="str">
        <f t="shared" si="28"/>
        <v>Sin riesgo</v>
      </c>
      <c r="O104" s="74" t="str">
        <f t="shared" si="48"/>
        <v>Medidas de refuerzo, prevención</v>
      </c>
      <c r="Q104" s="22" t="s">
        <v>25</v>
      </c>
      <c r="R104" s="80" t="str">
        <f t="shared" si="29"/>
        <v>ActIvidades de promoción y prevención,seguimiento examenes periodicos</v>
      </c>
      <c r="S104" s="68" t="e">
        <f t="shared" si="30"/>
        <v>#DIV/0!</v>
      </c>
      <c r="T104" s="66"/>
      <c r="V104" s="73" t="str">
        <f t="shared" si="32"/>
        <v>Riesgo Bajo</v>
      </c>
      <c r="W104" s="74" t="str">
        <f>IF(V104="Riesgo Bajo",Variables!$C$19,IF('Base de datos'!V104="Riesgo Medio",Variables!$D$19,IF('Base de datos'!V104="Riesgo Alto",Variables!$E$19,IF(V104="Riesgo muy Alto",Variables!$E$19))))</f>
        <v xml:space="preserve">• Refuezo habilidades blandas 
• Seguimiento Lideres
•Refuerzo continuo
</v>
      </c>
      <c r="Y104" s="73" t="str">
        <f t="shared" si="33"/>
        <v>Riesgo Bajo</v>
      </c>
      <c r="Z104" s="80" t="str">
        <f>IF(Y104="Riesgo Bajo",Variables!$C$22,IF(Y104="Riesgo Medio",Variables!$D$22,IF(Y104="Riesgo Alto",Variables!$E$22,IF(Y104="Riesgo muy Alto",Variables!$E$22))))</f>
        <v>• Refuezo interacciones grupales 
• Trabajos colaborativos
• Seguimiento y refuerzo habilidades individuales</v>
      </c>
      <c r="AB104" s="73" t="str">
        <f t="shared" si="34"/>
        <v>Riesgo Bajo</v>
      </c>
      <c r="AC104" s="80" t="str">
        <f>IF(AB104="Riesgo Bajo",Variables!$C$25,IF(AB104="Riesgo Medio",Variables!$D$25,IF(AB104="Riesgo Alto",Variables!$E$25,IF(AB104="Riesgo muy Alto",Variables!$E$25))))</f>
        <v>• Continuar retroalimentación constante
• Grupos focales y participativos
• Incentivos cumplimento de logros</v>
      </c>
      <c r="AE104" s="73" t="str">
        <f t="shared" si="35"/>
        <v>Riesgo Bajo</v>
      </c>
      <c r="AF104" s="80" t="str">
        <f>IF(AE104="Riesgo Bajo",Variables!$C$28,IF(AE104="Riesgo Medio",Variables!$D$28,IF(AE104="Riesgo Alto",Variables!$E$28,IF(AE104="Riesgo muy Alto",Variables!$E$28))))</f>
        <v>• Continuar con induccion al puesto, organizacional y seguimiento</v>
      </c>
      <c r="AH104" s="73" t="str">
        <f t="shared" si="36"/>
        <v>Riesgo Bajo</v>
      </c>
      <c r="AI104" s="80" t="str">
        <f>IF(AH104="Riesgo Bajo",Variables!$C$31,IF(AH104="Riesgo Medio",Variables!$D$31,IF(AH104="Riesgo Alto",Variables!$E$31,IF(AH104="Riesgo muy Alto",Variables!$E$31))))</f>
        <v>• Continuar con elplan de formación y desarrollo
• Reforzar formaciones 
• Seguimiento cronogramas de capacitación</v>
      </c>
      <c r="AK104" s="73" t="str">
        <f t="shared" si="37"/>
        <v>Riesgo Bajo</v>
      </c>
      <c r="AL104" s="80" t="str">
        <f>IF(AK104="Riesgo Bajo",Variables!$C$34,IF(AK104="Riesgo Medio",Variables!$D$34,IF(AK104="Riesgo Alto",Variables!$E$34,IF(AK104="Riesgo muy Alto",Variables!$E$34))))</f>
        <v>• Continuar plan de desarrollo en puesto de trabajo</v>
      </c>
      <c r="AN104" s="73" t="str">
        <f t="shared" si="38"/>
        <v>Riesgo Bajo</v>
      </c>
      <c r="AO104" s="80" t="str">
        <f>IF(AN104="Riesgo Bajo",Variables!$C$37,IF(AN104="Riesgo Medio",Variables!$D$37,IF(AN104="Riesgo Alto",Variables!$E$37,IF(AN104="Riesgo muy Alto",Variables!$E$37))))</f>
        <v xml:space="preserve">• Supervision constante roles y responsabilidades
• Formación en Planeacion estrategica
• Refuerzo en Distribucion eficaz del tiempo </v>
      </c>
      <c r="AQ104" s="73" t="str">
        <f t="shared" si="39"/>
        <v>Riesgo Bajo</v>
      </c>
      <c r="AR104" s="80" t="str">
        <f>IF(AQ104="Riesgo Bajo",Variables!$C$40,IF(AQ104="Riesgo Medio",Variables!$D$40,IF(AQ104="Riesgo Alto",Variables!$E$40,IF(AQ104="Riesgo muy Alto",Variables!$E$40))))</f>
        <v xml:space="preserve">• Continuar acciones de preventivas sobre demandas de trabajo
• Ejecutar cronogramas con tiempos de entrega 
• Programación de horarios de acuerdo a normativiudad
• Seguimiento a horarios adicionales y su compensación
</v>
      </c>
      <c r="AT104" s="73" t="str">
        <f t="shared" si="40"/>
        <v>Riesgo Bajo</v>
      </c>
      <c r="AU104" s="80" t="str">
        <f>IF(AT104="Riesgo Bajo",Variables!$C$43,IF(AT104="Riesgo Medio",Variables!$D$43,IF(AT104="Riesgo Alto",Variables!$E$43,IF(AT104="Riesgo muy Alto",Variables!$E$43))))</f>
        <v xml:space="preserve">• Marcar prioridades en las tareas. 
• Establecer cronograas de entrega
•  Garantizar descansos y pausas activas
</v>
      </c>
      <c r="AV104" s="65" t="e">
        <f t="shared" si="41"/>
        <v>#DIV/0!</v>
      </c>
      <c r="AW104" s="73" t="e">
        <f t="shared" si="42"/>
        <v>#DIV/0!</v>
      </c>
      <c r="AY104" s="73" t="str">
        <f t="shared" si="43"/>
        <v>Riesgo Bajo</v>
      </c>
      <c r="AZ104" s="80" t="str">
        <f>IF(AY104="Riesgo Bajo",Variables!$C$47,IF(AY104="Riesgo Medio",Variables!$D$47,IF(AY104="Riesgo Alto",Variables!$E$47,IF(AY104="Riesgo muy Alto",Variables!$E$47))))</f>
        <v>• Divulgar alianzas estrategicas para  actividades de esparcimiento y recreacion
• Promover espacios de crecimiento personal, academico, espiritual o deportivo de forma periodica</v>
      </c>
      <c r="BB104" s="73" t="str">
        <f t="shared" si="44"/>
        <v>Riesgo Bajo</v>
      </c>
      <c r="BC104" s="80" t="str">
        <f>IF(BB104="Riesgo Bajo",Variables!$C$50,IF(BB104="Riesgo Medio",Variables!$D$50,IF(BB104="Riesgo Alto",Variables!$E$50,IF(BB104="Riesgo muy Alto",Variables!$E$50))))</f>
        <v xml:space="preserve">• Capacitar en manejo de las finanzas personales y familiares.
•  Promover ahorros </v>
      </c>
      <c r="BE104" s="73" t="str">
        <f t="shared" si="45"/>
        <v>Riesgo Bajo</v>
      </c>
      <c r="BF104" s="80" t="str">
        <f>IF(BE104="Riesgo Bajo",Variables!$C$53,IF(BE104="Riesgo Medio",Variables!$D$53,IF(BE104="Riesgo Alto",Variables!$E$53,IF(BE104="Riesgo muy Alto",Variables!$E$53))))</f>
        <v>• Sin amenaza, conservación, remodelaciones de acuerdo a condiciones economicas</v>
      </c>
      <c r="BH104" s="73" t="str">
        <f t="shared" si="46"/>
        <v>Riesgo Bajo</v>
      </c>
      <c r="BI104" s="80" t="str">
        <f>IF(BH104="Riesgo Bajo",Variables!$C$56,IF(BH104="Riesgo Medio",Variables!$D$56,IF(BH104="Riesgo Alto",Variables!$E$56,IF(BH104="Riesgo muy Alto",Variables!$E$56))))</f>
        <v xml:space="preserve">• Formaciones en manejo del estrés, inteligencia emocional, manejo de situaciones conflictivas, esparcimiento y tiempo libre
</v>
      </c>
      <c r="BK104" s="73" t="str">
        <f t="shared" si="47"/>
        <v>Riesgo Bajo</v>
      </c>
      <c r="BL104" s="80" t="str">
        <f>IF(BJ104&lt;=30,Variables!$C$59,IF(BJ104&lt;=50,Variables!$D$59,IF(BJ104&lt;=60,Variables!$E$59,IF(BJ104&gt;=100,Variables!E162))))</f>
        <v>• Promoción de la salud mental y prevención del trastorno mental en el  trabajo.
• Fomento de estilos de vida saludables.</v>
      </c>
    </row>
    <row r="105" spans="2:64" s="65" customFormat="1" ht="57" customHeight="1" x14ac:dyDescent="0.25">
      <c r="B105" s="66"/>
      <c r="E105" s="66"/>
      <c r="F105" s="66"/>
      <c r="G105" s="66"/>
      <c r="I105" s="67"/>
      <c r="J105" s="78" t="b">
        <f t="shared" si="49"/>
        <v>0</v>
      </c>
      <c r="K105" s="67"/>
      <c r="L105" s="78" t="b">
        <f t="shared" si="27"/>
        <v>0</v>
      </c>
      <c r="N105" s="73" t="str">
        <f t="shared" si="28"/>
        <v>Sin riesgo</v>
      </c>
      <c r="O105" s="74" t="str">
        <f t="shared" si="48"/>
        <v>Medidas de refuerzo, prevención</v>
      </c>
      <c r="Q105" s="22" t="s">
        <v>25</v>
      </c>
      <c r="R105" s="80" t="str">
        <f t="shared" si="29"/>
        <v>ActIvidades de promoción y prevención,seguimiento examenes periodicos</v>
      </c>
      <c r="S105" s="68" t="e">
        <f t="shared" si="30"/>
        <v>#DIV/0!</v>
      </c>
      <c r="T105" s="66"/>
      <c r="V105" s="73" t="str">
        <f t="shared" si="32"/>
        <v>Riesgo Bajo</v>
      </c>
      <c r="W105" s="74" t="str">
        <f>IF(V105="Riesgo Bajo",Variables!$C$19,IF('Base de datos'!V105="Riesgo Medio",Variables!$D$19,IF('Base de datos'!V105="Riesgo Alto",Variables!$E$19,IF(V105="Riesgo muy Alto",Variables!$E$19))))</f>
        <v xml:space="preserve">• Refuezo habilidades blandas 
• Seguimiento Lideres
•Refuerzo continuo
</v>
      </c>
      <c r="Y105" s="73" t="str">
        <f t="shared" si="33"/>
        <v>Riesgo Bajo</v>
      </c>
      <c r="Z105" s="80" t="str">
        <f>IF(Y105="Riesgo Bajo",Variables!$C$22,IF(Y105="Riesgo Medio",Variables!$D$22,IF(Y105="Riesgo Alto",Variables!$E$22,IF(Y105="Riesgo muy Alto",Variables!$E$22))))</f>
        <v>• Refuezo interacciones grupales 
• Trabajos colaborativos
• Seguimiento y refuerzo habilidades individuales</v>
      </c>
      <c r="AB105" s="73" t="str">
        <f t="shared" si="34"/>
        <v>Riesgo Bajo</v>
      </c>
      <c r="AC105" s="80" t="str">
        <f>IF(AB105="Riesgo Bajo",Variables!$C$25,IF(AB105="Riesgo Medio",Variables!$D$25,IF(AB105="Riesgo Alto",Variables!$E$25,IF(AB105="Riesgo muy Alto",Variables!$E$25))))</f>
        <v>• Continuar retroalimentación constante
• Grupos focales y participativos
• Incentivos cumplimento de logros</v>
      </c>
      <c r="AE105" s="73" t="str">
        <f t="shared" si="35"/>
        <v>Riesgo Bajo</v>
      </c>
      <c r="AF105" s="80" t="str">
        <f>IF(AE105="Riesgo Bajo",Variables!$C$28,IF(AE105="Riesgo Medio",Variables!$D$28,IF(AE105="Riesgo Alto",Variables!$E$28,IF(AE105="Riesgo muy Alto",Variables!$E$28))))</f>
        <v>• Continuar con induccion al puesto, organizacional y seguimiento</v>
      </c>
      <c r="AH105" s="73" t="str">
        <f t="shared" si="36"/>
        <v>Riesgo Bajo</v>
      </c>
      <c r="AI105" s="80" t="str">
        <f>IF(AH105="Riesgo Bajo",Variables!$C$31,IF(AH105="Riesgo Medio",Variables!$D$31,IF(AH105="Riesgo Alto",Variables!$E$31,IF(AH105="Riesgo muy Alto",Variables!$E$31))))</f>
        <v>• Continuar con elplan de formación y desarrollo
• Reforzar formaciones 
• Seguimiento cronogramas de capacitación</v>
      </c>
      <c r="AK105" s="73" t="str">
        <f t="shared" si="37"/>
        <v>Riesgo Bajo</v>
      </c>
      <c r="AL105" s="80" t="str">
        <f>IF(AK105="Riesgo Bajo",Variables!$C$34,IF(AK105="Riesgo Medio",Variables!$D$34,IF(AK105="Riesgo Alto",Variables!$E$34,IF(AK105="Riesgo muy Alto",Variables!$E$34))))</f>
        <v>• Continuar plan de desarrollo en puesto de trabajo</v>
      </c>
      <c r="AN105" s="73" t="str">
        <f t="shared" si="38"/>
        <v>Riesgo Bajo</v>
      </c>
      <c r="AO105" s="80" t="str">
        <f>IF(AN105="Riesgo Bajo",Variables!$C$37,IF(AN105="Riesgo Medio",Variables!$D$37,IF(AN105="Riesgo Alto",Variables!$E$37,IF(AN105="Riesgo muy Alto",Variables!$E$37))))</f>
        <v xml:space="preserve">• Supervision constante roles y responsabilidades
• Formación en Planeacion estrategica
• Refuerzo en Distribucion eficaz del tiempo </v>
      </c>
      <c r="AQ105" s="73" t="str">
        <f t="shared" si="39"/>
        <v>Riesgo Bajo</v>
      </c>
      <c r="AR105" s="80" t="str">
        <f>IF(AQ105="Riesgo Bajo",Variables!$C$40,IF(AQ105="Riesgo Medio",Variables!$D$40,IF(AQ105="Riesgo Alto",Variables!$E$40,IF(AQ105="Riesgo muy Alto",Variables!$E$40))))</f>
        <v xml:space="preserve">• Continuar acciones de preventivas sobre demandas de trabajo
• Ejecutar cronogramas con tiempos de entrega 
• Programación de horarios de acuerdo a normativiudad
• Seguimiento a horarios adicionales y su compensación
</v>
      </c>
      <c r="AT105" s="73" t="str">
        <f t="shared" si="40"/>
        <v>Riesgo Bajo</v>
      </c>
      <c r="AU105" s="80" t="str">
        <f>IF(AT105="Riesgo Bajo",Variables!$C$43,IF(AT105="Riesgo Medio",Variables!$D$43,IF(AT105="Riesgo Alto",Variables!$E$43,IF(AT105="Riesgo muy Alto",Variables!$E$43))))</f>
        <v xml:space="preserve">• Marcar prioridades en las tareas. 
• Establecer cronograas de entrega
•  Garantizar descansos y pausas activas
</v>
      </c>
      <c r="AV105" s="65" t="e">
        <f t="shared" si="41"/>
        <v>#DIV/0!</v>
      </c>
      <c r="AW105" s="73" t="e">
        <f t="shared" si="42"/>
        <v>#DIV/0!</v>
      </c>
      <c r="AY105" s="73" t="str">
        <f t="shared" si="43"/>
        <v>Riesgo Bajo</v>
      </c>
      <c r="AZ105" s="80" t="str">
        <f>IF(AY105="Riesgo Bajo",Variables!$C$47,IF(AY105="Riesgo Medio",Variables!$D$47,IF(AY105="Riesgo Alto",Variables!$E$47,IF(AY105="Riesgo muy Alto",Variables!$E$47))))</f>
        <v>• Divulgar alianzas estrategicas para  actividades de esparcimiento y recreacion
• Promover espacios de crecimiento personal, academico, espiritual o deportivo de forma periodica</v>
      </c>
      <c r="BB105" s="73" t="str">
        <f t="shared" si="44"/>
        <v>Riesgo Bajo</v>
      </c>
      <c r="BC105" s="80" t="str">
        <f>IF(BB105="Riesgo Bajo",Variables!$C$50,IF(BB105="Riesgo Medio",Variables!$D$50,IF(BB105="Riesgo Alto",Variables!$E$50,IF(BB105="Riesgo muy Alto",Variables!$E$50))))</f>
        <v xml:space="preserve">• Capacitar en manejo de las finanzas personales y familiares.
•  Promover ahorros </v>
      </c>
      <c r="BE105" s="73" t="str">
        <f t="shared" si="45"/>
        <v>Riesgo Bajo</v>
      </c>
      <c r="BF105" s="80" t="str">
        <f>IF(BE105="Riesgo Bajo",Variables!$C$53,IF(BE105="Riesgo Medio",Variables!$D$53,IF(BE105="Riesgo Alto",Variables!$E$53,IF(BE105="Riesgo muy Alto",Variables!$E$53))))</f>
        <v>• Sin amenaza, conservación, remodelaciones de acuerdo a condiciones economicas</v>
      </c>
      <c r="BH105" s="73" t="str">
        <f t="shared" si="46"/>
        <v>Riesgo Bajo</v>
      </c>
      <c r="BI105" s="80" t="str">
        <f>IF(BH105="Riesgo Bajo",Variables!$C$56,IF(BH105="Riesgo Medio",Variables!$D$56,IF(BH105="Riesgo Alto",Variables!$E$56,IF(BH105="Riesgo muy Alto",Variables!$E$56))))</f>
        <v xml:space="preserve">• Formaciones en manejo del estrés, inteligencia emocional, manejo de situaciones conflictivas, esparcimiento y tiempo libre
</v>
      </c>
      <c r="BK105" s="73" t="str">
        <f t="shared" si="47"/>
        <v>Riesgo Bajo</v>
      </c>
      <c r="BL105" s="80" t="str">
        <f>IF(BJ105&lt;=30,Variables!$C$59,IF(BJ105&lt;=50,Variables!$D$59,IF(BJ105&lt;=60,Variables!$E$59,IF(BJ105&gt;=100,Variables!E163))))</f>
        <v>• Promoción de la salud mental y prevención del trastorno mental en el  trabajo.
• Fomento de estilos de vida saludables.</v>
      </c>
    </row>
    <row r="106" spans="2:64" s="65" customFormat="1" ht="57" customHeight="1" x14ac:dyDescent="0.25">
      <c r="B106" s="66"/>
      <c r="E106" s="66"/>
      <c r="F106" s="66"/>
      <c r="G106" s="66"/>
      <c r="I106" s="67"/>
      <c r="J106" s="78" t="b">
        <f t="shared" si="49"/>
        <v>0</v>
      </c>
      <c r="K106" s="67"/>
      <c r="L106" s="78" t="b">
        <f t="shared" si="27"/>
        <v>0</v>
      </c>
      <c r="N106" s="73" t="str">
        <f t="shared" si="28"/>
        <v>Sin riesgo</v>
      </c>
      <c r="O106" s="74" t="str">
        <f t="shared" si="48"/>
        <v>Medidas de refuerzo, prevención</v>
      </c>
      <c r="Q106" s="22" t="s">
        <v>25</v>
      </c>
      <c r="R106" s="80" t="str">
        <f t="shared" si="29"/>
        <v>ActIvidades de promoción y prevención,seguimiento examenes periodicos</v>
      </c>
      <c r="S106" s="68" t="e">
        <f t="shared" si="30"/>
        <v>#DIV/0!</v>
      </c>
      <c r="T106" s="66"/>
      <c r="V106" s="73" t="str">
        <f t="shared" si="32"/>
        <v>Riesgo Bajo</v>
      </c>
      <c r="W106" s="74" t="str">
        <f>IF(V106="Riesgo Bajo",Variables!$C$19,IF('Base de datos'!V106="Riesgo Medio",Variables!$D$19,IF('Base de datos'!V106="Riesgo Alto",Variables!$E$19,IF(V106="Riesgo muy Alto",Variables!$E$19))))</f>
        <v xml:space="preserve">• Refuezo habilidades blandas 
• Seguimiento Lideres
•Refuerzo continuo
</v>
      </c>
      <c r="Y106" s="73" t="str">
        <f t="shared" si="33"/>
        <v>Riesgo Bajo</v>
      </c>
      <c r="Z106" s="80" t="str">
        <f>IF(Y106="Riesgo Bajo",Variables!$C$22,IF(Y106="Riesgo Medio",Variables!$D$22,IF(Y106="Riesgo Alto",Variables!$E$22,IF(Y106="Riesgo muy Alto",Variables!$E$22))))</f>
        <v>• Refuezo interacciones grupales 
• Trabajos colaborativos
• Seguimiento y refuerzo habilidades individuales</v>
      </c>
      <c r="AB106" s="73" t="str">
        <f t="shared" si="34"/>
        <v>Riesgo Bajo</v>
      </c>
      <c r="AC106" s="80" t="str">
        <f>IF(AB106="Riesgo Bajo",Variables!$C$25,IF(AB106="Riesgo Medio",Variables!$D$25,IF(AB106="Riesgo Alto",Variables!$E$25,IF(AB106="Riesgo muy Alto",Variables!$E$25))))</f>
        <v>• Continuar retroalimentación constante
• Grupos focales y participativos
• Incentivos cumplimento de logros</v>
      </c>
      <c r="AE106" s="73" t="str">
        <f t="shared" si="35"/>
        <v>Riesgo Bajo</v>
      </c>
      <c r="AF106" s="80" t="str">
        <f>IF(AE106="Riesgo Bajo",Variables!$C$28,IF(AE106="Riesgo Medio",Variables!$D$28,IF(AE106="Riesgo Alto",Variables!$E$28,IF(AE106="Riesgo muy Alto",Variables!$E$28))))</f>
        <v>• Continuar con induccion al puesto, organizacional y seguimiento</v>
      </c>
      <c r="AH106" s="73" t="str">
        <f t="shared" si="36"/>
        <v>Riesgo Bajo</v>
      </c>
      <c r="AI106" s="80" t="str">
        <f>IF(AH106="Riesgo Bajo",Variables!$C$31,IF(AH106="Riesgo Medio",Variables!$D$31,IF(AH106="Riesgo Alto",Variables!$E$31,IF(AH106="Riesgo muy Alto",Variables!$E$31))))</f>
        <v>• Continuar con elplan de formación y desarrollo
• Reforzar formaciones 
• Seguimiento cronogramas de capacitación</v>
      </c>
      <c r="AK106" s="73" t="str">
        <f t="shared" si="37"/>
        <v>Riesgo Bajo</v>
      </c>
      <c r="AL106" s="80" t="str">
        <f>IF(AK106="Riesgo Bajo",Variables!$C$34,IF(AK106="Riesgo Medio",Variables!$D$34,IF(AK106="Riesgo Alto",Variables!$E$34,IF(AK106="Riesgo muy Alto",Variables!$E$34))))</f>
        <v>• Continuar plan de desarrollo en puesto de trabajo</v>
      </c>
      <c r="AN106" s="73" t="str">
        <f t="shared" si="38"/>
        <v>Riesgo Bajo</v>
      </c>
      <c r="AO106" s="80" t="str">
        <f>IF(AN106="Riesgo Bajo",Variables!$C$37,IF(AN106="Riesgo Medio",Variables!$D$37,IF(AN106="Riesgo Alto",Variables!$E$37,IF(AN106="Riesgo muy Alto",Variables!$E$37))))</f>
        <v xml:space="preserve">• Supervision constante roles y responsabilidades
• Formación en Planeacion estrategica
• Refuerzo en Distribucion eficaz del tiempo </v>
      </c>
      <c r="AQ106" s="73" t="str">
        <f t="shared" si="39"/>
        <v>Riesgo Bajo</v>
      </c>
      <c r="AR106" s="80" t="str">
        <f>IF(AQ106="Riesgo Bajo",Variables!$C$40,IF(AQ106="Riesgo Medio",Variables!$D$40,IF(AQ106="Riesgo Alto",Variables!$E$40,IF(AQ106="Riesgo muy Alto",Variables!$E$40))))</f>
        <v xml:space="preserve">• Continuar acciones de preventivas sobre demandas de trabajo
• Ejecutar cronogramas con tiempos de entrega 
• Programación de horarios de acuerdo a normativiudad
• Seguimiento a horarios adicionales y su compensación
</v>
      </c>
      <c r="AT106" s="73" t="str">
        <f t="shared" si="40"/>
        <v>Riesgo Bajo</v>
      </c>
      <c r="AU106" s="80" t="str">
        <f>IF(AT106="Riesgo Bajo",Variables!$C$43,IF(AT106="Riesgo Medio",Variables!$D$43,IF(AT106="Riesgo Alto",Variables!$E$43,IF(AT106="Riesgo muy Alto",Variables!$E$43))))</f>
        <v xml:space="preserve">• Marcar prioridades en las tareas. 
• Establecer cronograas de entrega
•  Garantizar descansos y pausas activas
</v>
      </c>
      <c r="AV106" s="65" t="e">
        <f t="shared" si="41"/>
        <v>#DIV/0!</v>
      </c>
      <c r="AW106" s="73" t="e">
        <f t="shared" si="42"/>
        <v>#DIV/0!</v>
      </c>
      <c r="AY106" s="73" t="str">
        <f t="shared" si="43"/>
        <v>Riesgo Bajo</v>
      </c>
      <c r="AZ106" s="80" t="str">
        <f>IF(AY106="Riesgo Bajo",Variables!$C$47,IF(AY106="Riesgo Medio",Variables!$D$47,IF(AY106="Riesgo Alto",Variables!$E$47,IF(AY106="Riesgo muy Alto",Variables!$E$47))))</f>
        <v>• Divulgar alianzas estrategicas para  actividades de esparcimiento y recreacion
• Promover espacios de crecimiento personal, academico, espiritual o deportivo de forma periodica</v>
      </c>
      <c r="BB106" s="73" t="str">
        <f t="shared" si="44"/>
        <v>Riesgo Bajo</v>
      </c>
      <c r="BC106" s="80" t="str">
        <f>IF(BB106="Riesgo Bajo",Variables!$C$50,IF(BB106="Riesgo Medio",Variables!$D$50,IF(BB106="Riesgo Alto",Variables!$E$50,IF(BB106="Riesgo muy Alto",Variables!$E$50))))</f>
        <v xml:space="preserve">• Capacitar en manejo de las finanzas personales y familiares.
•  Promover ahorros </v>
      </c>
      <c r="BE106" s="73" t="str">
        <f t="shared" si="45"/>
        <v>Riesgo Bajo</v>
      </c>
      <c r="BF106" s="80" t="str">
        <f>IF(BE106="Riesgo Bajo",Variables!$C$53,IF(BE106="Riesgo Medio",Variables!$D$53,IF(BE106="Riesgo Alto",Variables!$E$53,IF(BE106="Riesgo muy Alto",Variables!$E$53))))</f>
        <v>• Sin amenaza, conservación, remodelaciones de acuerdo a condiciones economicas</v>
      </c>
      <c r="BH106" s="73" t="str">
        <f t="shared" si="46"/>
        <v>Riesgo Bajo</v>
      </c>
      <c r="BI106" s="80" t="str">
        <f>IF(BH106="Riesgo Bajo",Variables!$C$56,IF(BH106="Riesgo Medio",Variables!$D$56,IF(BH106="Riesgo Alto",Variables!$E$56,IF(BH106="Riesgo muy Alto",Variables!$E$56))))</f>
        <v xml:space="preserve">• Formaciones en manejo del estrés, inteligencia emocional, manejo de situaciones conflictivas, esparcimiento y tiempo libre
</v>
      </c>
      <c r="BK106" s="73" t="str">
        <f t="shared" si="47"/>
        <v>Riesgo Bajo</v>
      </c>
      <c r="BL106" s="80" t="str">
        <f>IF(BJ106&lt;=30,Variables!$C$59,IF(BJ106&lt;=50,Variables!$D$59,IF(BJ106&lt;=60,Variables!$E$59,IF(BJ106&gt;=100,Variables!E164))))</f>
        <v>• Promoción de la salud mental y prevención del trastorno mental en el  trabajo.
• Fomento de estilos de vida saludables.</v>
      </c>
    </row>
    <row r="107" spans="2:64" s="65" customFormat="1" ht="57" customHeight="1" x14ac:dyDescent="0.25">
      <c r="B107" s="66"/>
      <c r="E107" s="66"/>
      <c r="F107" s="66"/>
      <c r="G107" s="66"/>
      <c r="I107" s="67"/>
      <c r="J107" s="78" t="b">
        <f t="shared" si="49"/>
        <v>0</v>
      </c>
      <c r="K107" s="67"/>
      <c r="L107" s="78" t="b">
        <f t="shared" si="27"/>
        <v>0</v>
      </c>
      <c r="N107" s="73" t="str">
        <f t="shared" si="28"/>
        <v>Sin riesgo</v>
      </c>
      <c r="O107" s="74" t="str">
        <f t="shared" si="48"/>
        <v>Medidas de refuerzo, prevención</v>
      </c>
      <c r="Q107" s="22" t="s">
        <v>25</v>
      </c>
      <c r="R107" s="80" t="str">
        <f t="shared" si="29"/>
        <v>ActIvidades de promoción y prevención,seguimiento examenes periodicos</v>
      </c>
      <c r="S107" s="68" t="e">
        <f t="shared" si="30"/>
        <v>#DIV/0!</v>
      </c>
      <c r="T107" s="66"/>
      <c r="V107" s="73" t="str">
        <f t="shared" si="32"/>
        <v>Riesgo Bajo</v>
      </c>
      <c r="W107" s="74" t="str">
        <f>IF(V107="Riesgo Bajo",Variables!$C$19,IF('Base de datos'!V107="Riesgo Medio",Variables!$D$19,IF('Base de datos'!V107="Riesgo Alto",Variables!$E$19,IF(V107="Riesgo muy Alto",Variables!$E$19))))</f>
        <v xml:space="preserve">• Refuezo habilidades blandas 
• Seguimiento Lideres
•Refuerzo continuo
</v>
      </c>
      <c r="Y107" s="73" t="str">
        <f t="shared" si="33"/>
        <v>Riesgo Bajo</v>
      </c>
      <c r="Z107" s="80" t="str">
        <f>IF(Y107="Riesgo Bajo",Variables!$C$22,IF(Y107="Riesgo Medio",Variables!$D$22,IF(Y107="Riesgo Alto",Variables!$E$22,IF(Y107="Riesgo muy Alto",Variables!$E$22))))</f>
        <v>• Refuezo interacciones grupales 
• Trabajos colaborativos
• Seguimiento y refuerzo habilidades individuales</v>
      </c>
      <c r="AB107" s="73" t="str">
        <f t="shared" si="34"/>
        <v>Riesgo Bajo</v>
      </c>
      <c r="AC107" s="80" t="str">
        <f>IF(AB107="Riesgo Bajo",Variables!$C$25,IF(AB107="Riesgo Medio",Variables!$D$25,IF(AB107="Riesgo Alto",Variables!$E$25,IF(AB107="Riesgo muy Alto",Variables!$E$25))))</f>
        <v>• Continuar retroalimentación constante
• Grupos focales y participativos
• Incentivos cumplimento de logros</v>
      </c>
      <c r="AE107" s="73" t="str">
        <f t="shared" si="35"/>
        <v>Riesgo Bajo</v>
      </c>
      <c r="AF107" s="80" t="str">
        <f>IF(AE107="Riesgo Bajo",Variables!$C$28,IF(AE107="Riesgo Medio",Variables!$D$28,IF(AE107="Riesgo Alto",Variables!$E$28,IF(AE107="Riesgo muy Alto",Variables!$E$28))))</f>
        <v>• Continuar con induccion al puesto, organizacional y seguimiento</v>
      </c>
      <c r="AH107" s="73" t="str">
        <f t="shared" si="36"/>
        <v>Riesgo Bajo</v>
      </c>
      <c r="AI107" s="80" t="str">
        <f>IF(AH107="Riesgo Bajo",Variables!$C$31,IF(AH107="Riesgo Medio",Variables!$D$31,IF(AH107="Riesgo Alto",Variables!$E$31,IF(AH107="Riesgo muy Alto",Variables!$E$31))))</f>
        <v>• Continuar con elplan de formación y desarrollo
• Reforzar formaciones 
• Seguimiento cronogramas de capacitación</v>
      </c>
      <c r="AK107" s="73" t="str">
        <f t="shared" si="37"/>
        <v>Riesgo Bajo</v>
      </c>
      <c r="AL107" s="80" t="str">
        <f>IF(AK107="Riesgo Bajo",Variables!$C$34,IF(AK107="Riesgo Medio",Variables!$D$34,IF(AK107="Riesgo Alto",Variables!$E$34,IF(AK107="Riesgo muy Alto",Variables!$E$34))))</f>
        <v>• Continuar plan de desarrollo en puesto de trabajo</v>
      </c>
      <c r="AN107" s="73" t="str">
        <f t="shared" si="38"/>
        <v>Riesgo Bajo</v>
      </c>
      <c r="AO107" s="80" t="str">
        <f>IF(AN107="Riesgo Bajo",Variables!$C$37,IF(AN107="Riesgo Medio",Variables!$D$37,IF(AN107="Riesgo Alto",Variables!$E$37,IF(AN107="Riesgo muy Alto",Variables!$E$37))))</f>
        <v xml:space="preserve">• Supervision constante roles y responsabilidades
• Formación en Planeacion estrategica
• Refuerzo en Distribucion eficaz del tiempo </v>
      </c>
      <c r="AQ107" s="73" t="str">
        <f t="shared" si="39"/>
        <v>Riesgo Bajo</v>
      </c>
      <c r="AR107" s="80" t="str">
        <f>IF(AQ107="Riesgo Bajo",Variables!$C$40,IF(AQ107="Riesgo Medio",Variables!$D$40,IF(AQ107="Riesgo Alto",Variables!$E$40,IF(AQ107="Riesgo muy Alto",Variables!$E$40))))</f>
        <v xml:space="preserve">• Continuar acciones de preventivas sobre demandas de trabajo
• Ejecutar cronogramas con tiempos de entrega 
• Programación de horarios de acuerdo a normativiudad
• Seguimiento a horarios adicionales y su compensación
</v>
      </c>
      <c r="AT107" s="73" t="str">
        <f t="shared" si="40"/>
        <v>Riesgo Bajo</v>
      </c>
      <c r="AU107" s="80" t="str">
        <f>IF(AT107="Riesgo Bajo",Variables!$C$43,IF(AT107="Riesgo Medio",Variables!$D$43,IF(AT107="Riesgo Alto",Variables!$E$43,IF(AT107="Riesgo muy Alto",Variables!$E$43))))</f>
        <v xml:space="preserve">• Marcar prioridades en las tareas. 
• Establecer cronograas de entrega
•  Garantizar descansos y pausas activas
</v>
      </c>
      <c r="AV107" s="65" t="e">
        <f t="shared" si="41"/>
        <v>#DIV/0!</v>
      </c>
      <c r="AW107" s="73" t="e">
        <f t="shared" si="42"/>
        <v>#DIV/0!</v>
      </c>
      <c r="AY107" s="73" t="str">
        <f t="shared" si="43"/>
        <v>Riesgo Bajo</v>
      </c>
      <c r="AZ107" s="80" t="str">
        <f>IF(AY107="Riesgo Bajo",Variables!$C$47,IF(AY107="Riesgo Medio",Variables!$D$47,IF(AY107="Riesgo Alto",Variables!$E$47,IF(AY107="Riesgo muy Alto",Variables!$E$47))))</f>
        <v>• Divulgar alianzas estrategicas para  actividades de esparcimiento y recreacion
• Promover espacios de crecimiento personal, academico, espiritual o deportivo de forma periodica</v>
      </c>
      <c r="BB107" s="73" t="str">
        <f t="shared" si="44"/>
        <v>Riesgo Bajo</v>
      </c>
      <c r="BC107" s="80" t="str">
        <f>IF(BB107="Riesgo Bajo",Variables!$C$50,IF(BB107="Riesgo Medio",Variables!$D$50,IF(BB107="Riesgo Alto",Variables!$E$50,IF(BB107="Riesgo muy Alto",Variables!$E$50))))</f>
        <v xml:space="preserve">• Capacitar en manejo de las finanzas personales y familiares.
•  Promover ahorros </v>
      </c>
      <c r="BE107" s="73" t="str">
        <f t="shared" si="45"/>
        <v>Riesgo Bajo</v>
      </c>
      <c r="BF107" s="80" t="str">
        <f>IF(BE107="Riesgo Bajo",Variables!$C$53,IF(BE107="Riesgo Medio",Variables!$D$53,IF(BE107="Riesgo Alto",Variables!$E$53,IF(BE107="Riesgo muy Alto",Variables!$E$53))))</f>
        <v>• Sin amenaza, conservación, remodelaciones de acuerdo a condiciones economicas</v>
      </c>
      <c r="BH107" s="73" t="str">
        <f t="shared" si="46"/>
        <v>Riesgo Bajo</v>
      </c>
      <c r="BI107" s="80" t="str">
        <f>IF(BH107="Riesgo Bajo",Variables!$C$56,IF(BH107="Riesgo Medio",Variables!$D$56,IF(BH107="Riesgo Alto",Variables!$E$56,IF(BH107="Riesgo muy Alto",Variables!$E$56))))</f>
        <v xml:space="preserve">• Formaciones en manejo del estrés, inteligencia emocional, manejo de situaciones conflictivas, esparcimiento y tiempo libre
</v>
      </c>
      <c r="BK107" s="73" t="str">
        <f t="shared" si="47"/>
        <v>Riesgo Bajo</v>
      </c>
      <c r="BL107" s="80" t="str">
        <f>IF(BJ107&lt;=30,Variables!$C$59,IF(BJ107&lt;=50,Variables!$D$59,IF(BJ107&lt;=60,Variables!$E$59,IF(BJ107&gt;=100,Variables!E165))))</f>
        <v>• Promoción de la salud mental y prevención del trastorno mental en el  trabajo.
• Fomento de estilos de vida saludables.</v>
      </c>
    </row>
    <row r="108" spans="2:64" s="65" customFormat="1" ht="57" customHeight="1" x14ac:dyDescent="0.25">
      <c r="B108" s="66"/>
      <c r="E108" s="66"/>
      <c r="F108" s="66"/>
      <c r="G108" s="66"/>
      <c r="I108" s="67"/>
      <c r="J108" s="78" t="b">
        <f t="shared" si="49"/>
        <v>0</v>
      </c>
      <c r="K108" s="67"/>
      <c r="L108" s="78" t="b">
        <f t="shared" si="27"/>
        <v>0</v>
      </c>
      <c r="N108" s="73" t="str">
        <f t="shared" si="28"/>
        <v>Sin riesgo</v>
      </c>
      <c r="O108" s="74" t="str">
        <f t="shared" si="48"/>
        <v>Medidas de refuerzo, prevención</v>
      </c>
      <c r="Q108" s="22" t="s">
        <v>25</v>
      </c>
      <c r="R108" s="80" t="str">
        <f t="shared" si="29"/>
        <v>ActIvidades de promoción y prevención,seguimiento examenes periodicos</v>
      </c>
      <c r="S108" s="68" t="e">
        <f t="shared" si="30"/>
        <v>#DIV/0!</v>
      </c>
      <c r="T108" s="66"/>
      <c r="V108" s="73" t="str">
        <f t="shared" si="32"/>
        <v>Riesgo Bajo</v>
      </c>
      <c r="W108" s="74" t="str">
        <f>IF(V108="Riesgo Bajo",Variables!$C$19,IF('Base de datos'!V108="Riesgo Medio",Variables!$D$19,IF('Base de datos'!V108="Riesgo Alto",Variables!$E$19,IF(V108="Riesgo muy Alto",Variables!$E$19))))</f>
        <v xml:space="preserve">• Refuezo habilidades blandas 
• Seguimiento Lideres
•Refuerzo continuo
</v>
      </c>
      <c r="Y108" s="73" t="str">
        <f t="shared" si="33"/>
        <v>Riesgo Bajo</v>
      </c>
      <c r="Z108" s="80" t="str">
        <f>IF(Y108="Riesgo Bajo",Variables!$C$22,IF(Y108="Riesgo Medio",Variables!$D$22,IF(Y108="Riesgo Alto",Variables!$E$22,IF(Y108="Riesgo muy Alto",Variables!$E$22))))</f>
        <v>• Refuezo interacciones grupales 
• Trabajos colaborativos
• Seguimiento y refuerzo habilidades individuales</v>
      </c>
      <c r="AB108" s="73" t="str">
        <f t="shared" si="34"/>
        <v>Riesgo Bajo</v>
      </c>
      <c r="AC108" s="80" t="str">
        <f>IF(AB108="Riesgo Bajo",Variables!$C$25,IF(AB108="Riesgo Medio",Variables!$D$25,IF(AB108="Riesgo Alto",Variables!$E$25,IF(AB108="Riesgo muy Alto",Variables!$E$25))))</f>
        <v>• Continuar retroalimentación constante
• Grupos focales y participativos
• Incentivos cumplimento de logros</v>
      </c>
      <c r="AE108" s="73" t="str">
        <f t="shared" si="35"/>
        <v>Riesgo Bajo</v>
      </c>
      <c r="AF108" s="80" t="str">
        <f>IF(AE108="Riesgo Bajo",Variables!$C$28,IF(AE108="Riesgo Medio",Variables!$D$28,IF(AE108="Riesgo Alto",Variables!$E$28,IF(AE108="Riesgo muy Alto",Variables!$E$28))))</f>
        <v>• Continuar con induccion al puesto, organizacional y seguimiento</v>
      </c>
      <c r="AH108" s="73" t="str">
        <f t="shared" si="36"/>
        <v>Riesgo Bajo</v>
      </c>
      <c r="AI108" s="80" t="str">
        <f>IF(AH108="Riesgo Bajo",Variables!$C$31,IF(AH108="Riesgo Medio",Variables!$D$31,IF(AH108="Riesgo Alto",Variables!$E$31,IF(AH108="Riesgo muy Alto",Variables!$E$31))))</f>
        <v>• Continuar con elplan de formación y desarrollo
• Reforzar formaciones 
• Seguimiento cronogramas de capacitación</v>
      </c>
      <c r="AK108" s="73" t="str">
        <f t="shared" si="37"/>
        <v>Riesgo Bajo</v>
      </c>
      <c r="AL108" s="80" t="str">
        <f>IF(AK108="Riesgo Bajo",Variables!$C$34,IF(AK108="Riesgo Medio",Variables!$D$34,IF(AK108="Riesgo Alto",Variables!$E$34,IF(AK108="Riesgo muy Alto",Variables!$E$34))))</f>
        <v>• Continuar plan de desarrollo en puesto de trabajo</v>
      </c>
      <c r="AN108" s="73" t="str">
        <f t="shared" si="38"/>
        <v>Riesgo Bajo</v>
      </c>
      <c r="AO108" s="80" t="str">
        <f>IF(AN108="Riesgo Bajo",Variables!$C$37,IF(AN108="Riesgo Medio",Variables!$D$37,IF(AN108="Riesgo Alto",Variables!$E$37,IF(AN108="Riesgo muy Alto",Variables!$E$37))))</f>
        <v xml:space="preserve">• Supervision constante roles y responsabilidades
• Formación en Planeacion estrategica
• Refuerzo en Distribucion eficaz del tiempo </v>
      </c>
      <c r="AQ108" s="73" t="str">
        <f t="shared" si="39"/>
        <v>Riesgo Bajo</v>
      </c>
      <c r="AR108" s="80" t="str">
        <f>IF(AQ108="Riesgo Bajo",Variables!$C$40,IF(AQ108="Riesgo Medio",Variables!$D$40,IF(AQ108="Riesgo Alto",Variables!$E$40,IF(AQ108="Riesgo muy Alto",Variables!$E$40))))</f>
        <v xml:space="preserve">• Continuar acciones de preventivas sobre demandas de trabajo
• Ejecutar cronogramas con tiempos de entrega 
• Programación de horarios de acuerdo a normativiudad
• Seguimiento a horarios adicionales y su compensación
</v>
      </c>
      <c r="AT108" s="73" t="str">
        <f t="shared" si="40"/>
        <v>Riesgo Bajo</v>
      </c>
      <c r="AU108" s="80" t="str">
        <f>IF(AT108="Riesgo Bajo",Variables!$C$43,IF(AT108="Riesgo Medio",Variables!$D$43,IF(AT108="Riesgo Alto",Variables!$E$43,IF(AT108="Riesgo muy Alto",Variables!$E$43))))</f>
        <v xml:space="preserve">• Marcar prioridades en las tareas. 
• Establecer cronograas de entrega
•  Garantizar descansos y pausas activas
</v>
      </c>
      <c r="AV108" s="65" t="e">
        <f t="shared" si="41"/>
        <v>#DIV/0!</v>
      </c>
      <c r="AW108" s="73" t="e">
        <f t="shared" si="42"/>
        <v>#DIV/0!</v>
      </c>
      <c r="AY108" s="73" t="str">
        <f t="shared" si="43"/>
        <v>Riesgo Bajo</v>
      </c>
      <c r="AZ108" s="80" t="str">
        <f>IF(AY108="Riesgo Bajo",Variables!$C$47,IF(AY108="Riesgo Medio",Variables!$D$47,IF(AY108="Riesgo Alto",Variables!$E$47,IF(AY108="Riesgo muy Alto",Variables!$E$47))))</f>
        <v>• Divulgar alianzas estrategicas para  actividades de esparcimiento y recreacion
• Promover espacios de crecimiento personal, academico, espiritual o deportivo de forma periodica</v>
      </c>
      <c r="BB108" s="73" t="str">
        <f t="shared" si="44"/>
        <v>Riesgo Bajo</v>
      </c>
      <c r="BC108" s="80" t="str">
        <f>IF(BB108="Riesgo Bajo",Variables!$C$50,IF(BB108="Riesgo Medio",Variables!$D$50,IF(BB108="Riesgo Alto",Variables!$E$50,IF(BB108="Riesgo muy Alto",Variables!$E$50))))</f>
        <v xml:space="preserve">• Capacitar en manejo de las finanzas personales y familiares.
•  Promover ahorros </v>
      </c>
      <c r="BE108" s="73" t="str">
        <f t="shared" si="45"/>
        <v>Riesgo Bajo</v>
      </c>
      <c r="BF108" s="80" t="str">
        <f>IF(BE108="Riesgo Bajo",Variables!$C$53,IF(BE108="Riesgo Medio",Variables!$D$53,IF(BE108="Riesgo Alto",Variables!$E$53,IF(BE108="Riesgo muy Alto",Variables!$E$53))))</f>
        <v>• Sin amenaza, conservación, remodelaciones de acuerdo a condiciones economicas</v>
      </c>
      <c r="BH108" s="73" t="str">
        <f t="shared" si="46"/>
        <v>Riesgo Bajo</v>
      </c>
      <c r="BI108" s="80" t="str">
        <f>IF(BH108="Riesgo Bajo",Variables!$C$56,IF(BH108="Riesgo Medio",Variables!$D$56,IF(BH108="Riesgo Alto",Variables!$E$56,IF(BH108="Riesgo muy Alto",Variables!$E$56))))</f>
        <v xml:space="preserve">• Formaciones en manejo del estrés, inteligencia emocional, manejo de situaciones conflictivas, esparcimiento y tiempo libre
</v>
      </c>
      <c r="BK108" s="73" t="str">
        <f t="shared" si="47"/>
        <v>Riesgo Bajo</v>
      </c>
      <c r="BL108" s="80" t="str">
        <f>IF(BJ108&lt;=30,Variables!$C$59,IF(BJ108&lt;=50,Variables!$D$59,IF(BJ108&lt;=60,Variables!$E$59,IF(BJ108&gt;=100,Variables!E166))))</f>
        <v>• Promoción de la salud mental y prevención del trastorno mental en el  trabajo.
• Fomento de estilos de vida saludables.</v>
      </c>
    </row>
    <row r="109" spans="2:64" s="65" customFormat="1" ht="57" customHeight="1" x14ac:dyDescent="0.25">
      <c r="B109" s="66"/>
      <c r="E109" s="66"/>
      <c r="F109" s="66"/>
      <c r="G109" s="66"/>
      <c r="I109" s="67"/>
      <c r="J109" s="78" t="b">
        <f t="shared" si="49"/>
        <v>0</v>
      </c>
      <c r="K109" s="67"/>
      <c r="L109" s="78" t="b">
        <f t="shared" si="27"/>
        <v>0</v>
      </c>
      <c r="N109" s="73" t="str">
        <f t="shared" si="28"/>
        <v>Sin riesgo</v>
      </c>
      <c r="O109" s="74" t="str">
        <f t="shared" si="48"/>
        <v>Medidas de refuerzo, prevención</v>
      </c>
      <c r="Q109" s="22" t="s">
        <v>25</v>
      </c>
      <c r="R109" s="80" t="str">
        <f t="shared" si="29"/>
        <v>ActIvidades de promoción y prevención,seguimiento examenes periodicos</v>
      </c>
      <c r="S109" s="68" t="e">
        <f t="shared" si="30"/>
        <v>#DIV/0!</v>
      </c>
      <c r="T109" s="66"/>
      <c r="V109" s="73" t="str">
        <f t="shared" si="32"/>
        <v>Riesgo Bajo</v>
      </c>
      <c r="W109" s="74" t="str">
        <f>IF(V109="Riesgo Bajo",Variables!$C$19,IF('Base de datos'!V109="Riesgo Medio",Variables!$D$19,IF('Base de datos'!V109="Riesgo Alto",Variables!$E$19,IF(V109="Riesgo muy Alto",Variables!$E$19))))</f>
        <v xml:space="preserve">• Refuezo habilidades blandas 
• Seguimiento Lideres
•Refuerzo continuo
</v>
      </c>
      <c r="Y109" s="73" t="str">
        <f t="shared" si="33"/>
        <v>Riesgo Bajo</v>
      </c>
      <c r="Z109" s="80" t="str">
        <f>IF(Y109="Riesgo Bajo",Variables!$C$22,IF(Y109="Riesgo Medio",Variables!$D$22,IF(Y109="Riesgo Alto",Variables!$E$22,IF(Y109="Riesgo muy Alto",Variables!$E$22))))</f>
        <v>• Refuezo interacciones grupales 
• Trabajos colaborativos
• Seguimiento y refuerzo habilidades individuales</v>
      </c>
      <c r="AB109" s="73" t="str">
        <f t="shared" si="34"/>
        <v>Riesgo Bajo</v>
      </c>
      <c r="AC109" s="80" t="str">
        <f>IF(AB109="Riesgo Bajo",Variables!$C$25,IF(AB109="Riesgo Medio",Variables!$D$25,IF(AB109="Riesgo Alto",Variables!$E$25,IF(AB109="Riesgo muy Alto",Variables!$E$25))))</f>
        <v>• Continuar retroalimentación constante
• Grupos focales y participativos
• Incentivos cumplimento de logros</v>
      </c>
      <c r="AE109" s="73" t="str">
        <f t="shared" si="35"/>
        <v>Riesgo Bajo</v>
      </c>
      <c r="AF109" s="80" t="str">
        <f>IF(AE109="Riesgo Bajo",Variables!$C$28,IF(AE109="Riesgo Medio",Variables!$D$28,IF(AE109="Riesgo Alto",Variables!$E$28,IF(AE109="Riesgo muy Alto",Variables!$E$28))))</f>
        <v>• Continuar con induccion al puesto, organizacional y seguimiento</v>
      </c>
      <c r="AH109" s="73" t="str">
        <f t="shared" si="36"/>
        <v>Riesgo Bajo</v>
      </c>
      <c r="AI109" s="80" t="str">
        <f>IF(AH109="Riesgo Bajo",Variables!$C$31,IF(AH109="Riesgo Medio",Variables!$D$31,IF(AH109="Riesgo Alto",Variables!$E$31,IF(AH109="Riesgo muy Alto",Variables!$E$31))))</f>
        <v>• Continuar con elplan de formación y desarrollo
• Reforzar formaciones 
• Seguimiento cronogramas de capacitación</v>
      </c>
      <c r="AK109" s="73" t="str">
        <f t="shared" si="37"/>
        <v>Riesgo Bajo</v>
      </c>
      <c r="AL109" s="80" t="str">
        <f>IF(AK109="Riesgo Bajo",Variables!$C$34,IF(AK109="Riesgo Medio",Variables!$D$34,IF(AK109="Riesgo Alto",Variables!$E$34,IF(AK109="Riesgo muy Alto",Variables!$E$34))))</f>
        <v>• Continuar plan de desarrollo en puesto de trabajo</v>
      </c>
      <c r="AN109" s="73" t="str">
        <f t="shared" si="38"/>
        <v>Riesgo Bajo</v>
      </c>
      <c r="AO109" s="80" t="str">
        <f>IF(AN109="Riesgo Bajo",Variables!$C$37,IF(AN109="Riesgo Medio",Variables!$D$37,IF(AN109="Riesgo Alto",Variables!$E$37,IF(AN109="Riesgo muy Alto",Variables!$E$37))))</f>
        <v xml:space="preserve">• Supervision constante roles y responsabilidades
• Formación en Planeacion estrategica
• Refuerzo en Distribucion eficaz del tiempo </v>
      </c>
      <c r="AQ109" s="73" t="str">
        <f t="shared" si="39"/>
        <v>Riesgo Bajo</v>
      </c>
      <c r="AR109" s="80" t="str">
        <f>IF(AQ109="Riesgo Bajo",Variables!$C$40,IF(AQ109="Riesgo Medio",Variables!$D$40,IF(AQ109="Riesgo Alto",Variables!$E$40,IF(AQ109="Riesgo muy Alto",Variables!$E$40))))</f>
        <v xml:space="preserve">• Continuar acciones de preventivas sobre demandas de trabajo
• Ejecutar cronogramas con tiempos de entrega 
• Programación de horarios de acuerdo a normativiudad
• Seguimiento a horarios adicionales y su compensación
</v>
      </c>
      <c r="AT109" s="73" t="str">
        <f t="shared" si="40"/>
        <v>Riesgo Bajo</v>
      </c>
      <c r="AU109" s="80" t="str">
        <f>IF(AT109="Riesgo Bajo",Variables!$C$43,IF(AT109="Riesgo Medio",Variables!$D$43,IF(AT109="Riesgo Alto",Variables!$E$43,IF(AT109="Riesgo muy Alto",Variables!$E$43))))</f>
        <v xml:space="preserve">• Marcar prioridades en las tareas. 
• Establecer cronograas de entrega
•  Garantizar descansos y pausas activas
</v>
      </c>
      <c r="AV109" s="65" t="e">
        <f t="shared" si="41"/>
        <v>#DIV/0!</v>
      </c>
      <c r="AW109" s="73" t="e">
        <f t="shared" si="42"/>
        <v>#DIV/0!</v>
      </c>
      <c r="AY109" s="73" t="str">
        <f t="shared" si="43"/>
        <v>Riesgo Bajo</v>
      </c>
      <c r="AZ109" s="80" t="str">
        <f>IF(AY109="Riesgo Bajo",Variables!$C$47,IF(AY109="Riesgo Medio",Variables!$D$47,IF(AY109="Riesgo Alto",Variables!$E$47,IF(AY109="Riesgo muy Alto",Variables!$E$47))))</f>
        <v>• Divulgar alianzas estrategicas para  actividades de esparcimiento y recreacion
• Promover espacios de crecimiento personal, academico, espiritual o deportivo de forma periodica</v>
      </c>
      <c r="BB109" s="73" t="str">
        <f t="shared" si="44"/>
        <v>Riesgo Bajo</v>
      </c>
      <c r="BC109" s="80" t="str">
        <f>IF(BB109="Riesgo Bajo",Variables!$C$50,IF(BB109="Riesgo Medio",Variables!$D$50,IF(BB109="Riesgo Alto",Variables!$E$50,IF(BB109="Riesgo muy Alto",Variables!$E$50))))</f>
        <v xml:space="preserve">• Capacitar en manejo de las finanzas personales y familiares.
•  Promover ahorros </v>
      </c>
      <c r="BE109" s="73" t="str">
        <f t="shared" si="45"/>
        <v>Riesgo Bajo</v>
      </c>
      <c r="BF109" s="80" t="str">
        <f>IF(BE109="Riesgo Bajo",Variables!$C$53,IF(BE109="Riesgo Medio",Variables!$D$53,IF(BE109="Riesgo Alto",Variables!$E$53,IF(BE109="Riesgo muy Alto",Variables!$E$53))))</f>
        <v>• Sin amenaza, conservación, remodelaciones de acuerdo a condiciones economicas</v>
      </c>
      <c r="BH109" s="73" t="str">
        <f t="shared" si="46"/>
        <v>Riesgo Bajo</v>
      </c>
      <c r="BI109" s="80" t="str">
        <f>IF(BH109="Riesgo Bajo",Variables!$C$56,IF(BH109="Riesgo Medio",Variables!$D$56,IF(BH109="Riesgo Alto",Variables!$E$56,IF(BH109="Riesgo muy Alto",Variables!$E$56))))</f>
        <v xml:space="preserve">• Formaciones en manejo del estrés, inteligencia emocional, manejo de situaciones conflictivas, esparcimiento y tiempo libre
</v>
      </c>
      <c r="BK109" s="73" t="str">
        <f t="shared" si="47"/>
        <v>Riesgo Bajo</v>
      </c>
      <c r="BL109" s="80" t="str">
        <f>IF(BJ109&lt;=30,Variables!$C$59,IF(BJ109&lt;=50,Variables!$D$59,IF(BJ109&lt;=60,Variables!$E$59,IF(BJ109&gt;=100,Variables!E167))))</f>
        <v>• Promoción de la salud mental y prevención del trastorno mental en el  trabajo.
• Fomento de estilos de vida saludables.</v>
      </c>
    </row>
    <row r="110" spans="2:64" s="65" customFormat="1" ht="57" customHeight="1" x14ac:dyDescent="0.25">
      <c r="B110" s="66"/>
      <c r="E110" s="66"/>
      <c r="F110" s="66"/>
      <c r="G110" s="66"/>
      <c r="I110" s="67"/>
      <c r="J110" s="78" t="b">
        <f t="shared" si="49"/>
        <v>0</v>
      </c>
      <c r="K110" s="67"/>
      <c r="L110" s="78" t="b">
        <f t="shared" si="27"/>
        <v>0</v>
      </c>
      <c r="N110" s="73" t="str">
        <f t="shared" si="28"/>
        <v>Sin riesgo</v>
      </c>
      <c r="O110" s="74" t="str">
        <f t="shared" si="48"/>
        <v>Medidas de refuerzo, prevención</v>
      </c>
      <c r="Q110" s="22" t="s">
        <v>25</v>
      </c>
      <c r="R110" s="80" t="str">
        <f t="shared" si="29"/>
        <v>ActIvidades de promoción y prevención,seguimiento examenes periodicos</v>
      </c>
      <c r="S110" s="68" t="e">
        <f t="shared" si="30"/>
        <v>#DIV/0!</v>
      </c>
      <c r="T110" s="66"/>
      <c r="V110" s="73" t="str">
        <f t="shared" si="32"/>
        <v>Riesgo Bajo</v>
      </c>
      <c r="W110" s="74" t="str">
        <f>IF(V110="Riesgo Bajo",Variables!$C$19,IF('Base de datos'!V110="Riesgo Medio",Variables!$D$19,IF('Base de datos'!V110="Riesgo Alto",Variables!$E$19,IF(V110="Riesgo muy Alto",Variables!$E$19))))</f>
        <v xml:space="preserve">• Refuezo habilidades blandas 
• Seguimiento Lideres
•Refuerzo continuo
</v>
      </c>
      <c r="Y110" s="73" t="str">
        <f t="shared" si="33"/>
        <v>Riesgo Bajo</v>
      </c>
      <c r="Z110" s="80" t="str">
        <f>IF(Y110="Riesgo Bajo",Variables!$C$22,IF(Y110="Riesgo Medio",Variables!$D$22,IF(Y110="Riesgo Alto",Variables!$E$22,IF(Y110="Riesgo muy Alto",Variables!$E$22))))</f>
        <v>• Refuezo interacciones grupales 
• Trabajos colaborativos
• Seguimiento y refuerzo habilidades individuales</v>
      </c>
      <c r="AB110" s="73" t="str">
        <f t="shared" si="34"/>
        <v>Riesgo Bajo</v>
      </c>
      <c r="AC110" s="80" t="str">
        <f>IF(AB110="Riesgo Bajo",Variables!$C$25,IF(AB110="Riesgo Medio",Variables!$D$25,IF(AB110="Riesgo Alto",Variables!$E$25,IF(AB110="Riesgo muy Alto",Variables!$E$25))))</f>
        <v>• Continuar retroalimentación constante
• Grupos focales y participativos
• Incentivos cumplimento de logros</v>
      </c>
      <c r="AE110" s="73" t="str">
        <f t="shared" si="35"/>
        <v>Riesgo Bajo</v>
      </c>
      <c r="AF110" s="80" t="str">
        <f>IF(AE110="Riesgo Bajo",Variables!$C$28,IF(AE110="Riesgo Medio",Variables!$D$28,IF(AE110="Riesgo Alto",Variables!$E$28,IF(AE110="Riesgo muy Alto",Variables!$E$28))))</f>
        <v>• Continuar con induccion al puesto, organizacional y seguimiento</v>
      </c>
      <c r="AH110" s="73" t="str">
        <f t="shared" si="36"/>
        <v>Riesgo Bajo</v>
      </c>
      <c r="AI110" s="80" t="str">
        <f>IF(AH110="Riesgo Bajo",Variables!$C$31,IF(AH110="Riesgo Medio",Variables!$D$31,IF(AH110="Riesgo Alto",Variables!$E$31,IF(AH110="Riesgo muy Alto",Variables!$E$31))))</f>
        <v>• Continuar con elplan de formación y desarrollo
• Reforzar formaciones 
• Seguimiento cronogramas de capacitación</v>
      </c>
      <c r="AK110" s="73" t="str">
        <f t="shared" si="37"/>
        <v>Riesgo Bajo</v>
      </c>
      <c r="AL110" s="80" t="str">
        <f>IF(AK110="Riesgo Bajo",Variables!$C$34,IF(AK110="Riesgo Medio",Variables!$D$34,IF(AK110="Riesgo Alto",Variables!$E$34,IF(AK110="Riesgo muy Alto",Variables!$E$34))))</f>
        <v>• Continuar plan de desarrollo en puesto de trabajo</v>
      </c>
      <c r="AN110" s="73" t="str">
        <f t="shared" si="38"/>
        <v>Riesgo Bajo</v>
      </c>
      <c r="AO110" s="80" t="str">
        <f>IF(AN110="Riesgo Bajo",Variables!$C$37,IF(AN110="Riesgo Medio",Variables!$D$37,IF(AN110="Riesgo Alto",Variables!$E$37,IF(AN110="Riesgo muy Alto",Variables!$E$37))))</f>
        <v xml:space="preserve">• Supervision constante roles y responsabilidades
• Formación en Planeacion estrategica
• Refuerzo en Distribucion eficaz del tiempo </v>
      </c>
      <c r="AQ110" s="73" t="str">
        <f t="shared" si="39"/>
        <v>Riesgo Bajo</v>
      </c>
      <c r="AR110" s="80" t="str">
        <f>IF(AQ110="Riesgo Bajo",Variables!$C$40,IF(AQ110="Riesgo Medio",Variables!$D$40,IF(AQ110="Riesgo Alto",Variables!$E$40,IF(AQ110="Riesgo muy Alto",Variables!$E$40))))</f>
        <v xml:space="preserve">• Continuar acciones de preventivas sobre demandas de trabajo
• Ejecutar cronogramas con tiempos de entrega 
• Programación de horarios de acuerdo a normativiudad
• Seguimiento a horarios adicionales y su compensación
</v>
      </c>
      <c r="AT110" s="73" t="str">
        <f t="shared" si="40"/>
        <v>Riesgo Bajo</v>
      </c>
      <c r="AU110" s="80" t="str">
        <f>IF(AT110="Riesgo Bajo",Variables!$C$43,IF(AT110="Riesgo Medio",Variables!$D$43,IF(AT110="Riesgo Alto",Variables!$E$43,IF(AT110="Riesgo muy Alto",Variables!$E$43))))</f>
        <v xml:space="preserve">• Marcar prioridades en las tareas. 
• Establecer cronograas de entrega
•  Garantizar descansos y pausas activas
</v>
      </c>
      <c r="AV110" s="65" t="e">
        <f t="shared" si="41"/>
        <v>#DIV/0!</v>
      </c>
      <c r="AW110" s="73" t="e">
        <f t="shared" si="42"/>
        <v>#DIV/0!</v>
      </c>
      <c r="AY110" s="73" t="str">
        <f t="shared" si="43"/>
        <v>Riesgo Bajo</v>
      </c>
      <c r="AZ110" s="80" t="str">
        <f>IF(AY110="Riesgo Bajo",Variables!$C$47,IF(AY110="Riesgo Medio",Variables!$D$47,IF(AY110="Riesgo Alto",Variables!$E$47,IF(AY110="Riesgo muy Alto",Variables!$E$47))))</f>
        <v>• Divulgar alianzas estrategicas para  actividades de esparcimiento y recreacion
• Promover espacios de crecimiento personal, academico, espiritual o deportivo de forma periodica</v>
      </c>
      <c r="BB110" s="73" t="str">
        <f t="shared" si="44"/>
        <v>Riesgo Bajo</v>
      </c>
      <c r="BC110" s="80" t="str">
        <f>IF(BB110="Riesgo Bajo",Variables!$C$50,IF(BB110="Riesgo Medio",Variables!$D$50,IF(BB110="Riesgo Alto",Variables!$E$50,IF(BB110="Riesgo muy Alto",Variables!$E$50))))</f>
        <v xml:space="preserve">• Capacitar en manejo de las finanzas personales y familiares.
•  Promover ahorros </v>
      </c>
      <c r="BE110" s="73" t="str">
        <f t="shared" si="45"/>
        <v>Riesgo Bajo</v>
      </c>
      <c r="BF110" s="80" t="str">
        <f>IF(BE110="Riesgo Bajo",Variables!$C$53,IF(BE110="Riesgo Medio",Variables!$D$53,IF(BE110="Riesgo Alto",Variables!$E$53,IF(BE110="Riesgo muy Alto",Variables!$E$53))))</f>
        <v>• Sin amenaza, conservación, remodelaciones de acuerdo a condiciones economicas</v>
      </c>
      <c r="BH110" s="73" t="str">
        <f t="shared" si="46"/>
        <v>Riesgo Bajo</v>
      </c>
      <c r="BI110" s="80" t="str">
        <f>IF(BH110="Riesgo Bajo",Variables!$C$56,IF(BH110="Riesgo Medio",Variables!$D$56,IF(BH110="Riesgo Alto",Variables!$E$56,IF(BH110="Riesgo muy Alto",Variables!$E$56))))</f>
        <v xml:space="preserve">• Formaciones en manejo del estrés, inteligencia emocional, manejo de situaciones conflictivas, esparcimiento y tiempo libre
</v>
      </c>
      <c r="BK110" s="73" t="str">
        <f t="shared" si="47"/>
        <v>Riesgo Bajo</v>
      </c>
      <c r="BL110" s="80" t="str">
        <f>IF(BJ110&lt;=30,Variables!$C$59,IF(BJ110&lt;=50,Variables!$D$59,IF(BJ110&lt;=60,Variables!$E$59,IF(BJ110&gt;=100,Variables!E168))))</f>
        <v>• Promoción de la salud mental y prevención del trastorno mental en el  trabajo.
• Fomento de estilos de vida saludables.</v>
      </c>
    </row>
    <row r="111" spans="2:64" s="65" customFormat="1" ht="57" customHeight="1" x14ac:dyDescent="0.25">
      <c r="B111" s="66"/>
      <c r="E111" s="66"/>
      <c r="F111" s="66"/>
      <c r="G111" s="66"/>
      <c r="I111" s="67"/>
      <c r="J111" s="78" t="b">
        <f t="shared" si="49"/>
        <v>0</v>
      </c>
      <c r="K111" s="67"/>
      <c r="L111" s="78" t="b">
        <f t="shared" si="27"/>
        <v>0</v>
      </c>
      <c r="N111" s="73" t="str">
        <f t="shared" si="28"/>
        <v>Sin riesgo</v>
      </c>
      <c r="O111" s="74" t="str">
        <f t="shared" si="48"/>
        <v>Medidas de refuerzo, prevención</v>
      </c>
      <c r="Q111" s="22" t="s">
        <v>25</v>
      </c>
      <c r="R111" s="80" t="str">
        <f t="shared" si="29"/>
        <v>ActIvidades de promoción y prevención,seguimiento examenes periodicos</v>
      </c>
      <c r="S111" s="68" t="e">
        <f t="shared" si="30"/>
        <v>#DIV/0!</v>
      </c>
      <c r="T111" s="66"/>
      <c r="V111" s="73" t="str">
        <f t="shared" si="32"/>
        <v>Riesgo Bajo</v>
      </c>
      <c r="W111" s="74" t="str">
        <f>IF(V111="Riesgo Bajo",Variables!$C$19,IF('Base de datos'!V111="Riesgo Medio",Variables!$D$19,IF('Base de datos'!V111="Riesgo Alto",Variables!$E$19,IF(V111="Riesgo muy Alto",Variables!$E$19))))</f>
        <v xml:space="preserve">• Refuezo habilidades blandas 
• Seguimiento Lideres
•Refuerzo continuo
</v>
      </c>
      <c r="Y111" s="73" t="str">
        <f t="shared" si="33"/>
        <v>Riesgo Bajo</v>
      </c>
      <c r="Z111" s="80" t="str">
        <f>IF(Y111="Riesgo Bajo",Variables!$C$22,IF(Y111="Riesgo Medio",Variables!$D$22,IF(Y111="Riesgo Alto",Variables!$E$22,IF(Y111="Riesgo muy Alto",Variables!$E$22))))</f>
        <v>• Refuezo interacciones grupales 
• Trabajos colaborativos
• Seguimiento y refuerzo habilidades individuales</v>
      </c>
      <c r="AB111" s="73" t="str">
        <f t="shared" si="34"/>
        <v>Riesgo Bajo</v>
      </c>
      <c r="AC111" s="80" t="str">
        <f>IF(AB111="Riesgo Bajo",Variables!$C$25,IF(AB111="Riesgo Medio",Variables!$D$25,IF(AB111="Riesgo Alto",Variables!$E$25,IF(AB111="Riesgo muy Alto",Variables!$E$25))))</f>
        <v>• Continuar retroalimentación constante
• Grupos focales y participativos
• Incentivos cumplimento de logros</v>
      </c>
      <c r="AE111" s="73" t="str">
        <f t="shared" si="35"/>
        <v>Riesgo Bajo</v>
      </c>
      <c r="AF111" s="80" t="str">
        <f>IF(AE111="Riesgo Bajo",Variables!$C$28,IF(AE111="Riesgo Medio",Variables!$D$28,IF(AE111="Riesgo Alto",Variables!$E$28,IF(AE111="Riesgo muy Alto",Variables!$E$28))))</f>
        <v>• Continuar con induccion al puesto, organizacional y seguimiento</v>
      </c>
      <c r="AH111" s="73" t="str">
        <f t="shared" si="36"/>
        <v>Riesgo Bajo</v>
      </c>
      <c r="AI111" s="80" t="str">
        <f>IF(AH111="Riesgo Bajo",Variables!$C$31,IF(AH111="Riesgo Medio",Variables!$D$31,IF(AH111="Riesgo Alto",Variables!$E$31,IF(AH111="Riesgo muy Alto",Variables!$E$31))))</f>
        <v>• Continuar con elplan de formación y desarrollo
• Reforzar formaciones 
• Seguimiento cronogramas de capacitación</v>
      </c>
      <c r="AK111" s="73" t="str">
        <f t="shared" si="37"/>
        <v>Riesgo Bajo</v>
      </c>
      <c r="AL111" s="80" t="str">
        <f>IF(AK111="Riesgo Bajo",Variables!$C$34,IF(AK111="Riesgo Medio",Variables!$D$34,IF(AK111="Riesgo Alto",Variables!$E$34,IF(AK111="Riesgo muy Alto",Variables!$E$34))))</f>
        <v>• Continuar plan de desarrollo en puesto de trabajo</v>
      </c>
      <c r="AN111" s="73" t="str">
        <f t="shared" si="38"/>
        <v>Riesgo Bajo</v>
      </c>
      <c r="AO111" s="80" t="str">
        <f>IF(AN111="Riesgo Bajo",Variables!$C$37,IF(AN111="Riesgo Medio",Variables!$D$37,IF(AN111="Riesgo Alto",Variables!$E$37,IF(AN111="Riesgo muy Alto",Variables!$E$37))))</f>
        <v xml:space="preserve">• Supervision constante roles y responsabilidades
• Formación en Planeacion estrategica
• Refuerzo en Distribucion eficaz del tiempo </v>
      </c>
      <c r="AQ111" s="73" t="str">
        <f t="shared" si="39"/>
        <v>Riesgo Bajo</v>
      </c>
      <c r="AR111" s="80" t="str">
        <f>IF(AQ111="Riesgo Bajo",Variables!$C$40,IF(AQ111="Riesgo Medio",Variables!$D$40,IF(AQ111="Riesgo Alto",Variables!$E$40,IF(AQ111="Riesgo muy Alto",Variables!$E$40))))</f>
        <v xml:space="preserve">• Continuar acciones de preventivas sobre demandas de trabajo
• Ejecutar cronogramas con tiempos de entrega 
• Programación de horarios de acuerdo a normativiudad
• Seguimiento a horarios adicionales y su compensación
</v>
      </c>
      <c r="AT111" s="73" t="str">
        <f t="shared" si="40"/>
        <v>Riesgo Bajo</v>
      </c>
      <c r="AU111" s="80" t="str">
        <f>IF(AT111="Riesgo Bajo",Variables!$C$43,IF(AT111="Riesgo Medio",Variables!$D$43,IF(AT111="Riesgo Alto",Variables!$E$43,IF(AT111="Riesgo muy Alto",Variables!$E$43))))</f>
        <v xml:space="preserve">• Marcar prioridades en las tareas. 
• Establecer cronograas de entrega
•  Garantizar descansos y pausas activas
</v>
      </c>
      <c r="AV111" s="65" t="e">
        <f t="shared" si="41"/>
        <v>#DIV/0!</v>
      </c>
      <c r="AW111" s="73" t="e">
        <f t="shared" si="42"/>
        <v>#DIV/0!</v>
      </c>
      <c r="AY111" s="73" t="str">
        <f t="shared" si="43"/>
        <v>Riesgo Bajo</v>
      </c>
      <c r="AZ111" s="80" t="str">
        <f>IF(AY111="Riesgo Bajo",Variables!$C$47,IF(AY111="Riesgo Medio",Variables!$D$47,IF(AY111="Riesgo Alto",Variables!$E$47,IF(AY111="Riesgo muy Alto",Variables!$E$47))))</f>
        <v>• Divulgar alianzas estrategicas para  actividades de esparcimiento y recreacion
• Promover espacios de crecimiento personal, academico, espiritual o deportivo de forma periodica</v>
      </c>
      <c r="BB111" s="73" t="str">
        <f t="shared" si="44"/>
        <v>Riesgo Bajo</v>
      </c>
      <c r="BC111" s="80" t="str">
        <f>IF(BB111="Riesgo Bajo",Variables!$C$50,IF(BB111="Riesgo Medio",Variables!$D$50,IF(BB111="Riesgo Alto",Variables!$E$50,IF(BB111="Riesgo muy Alto",Variables!$E$50))))</f>
        <v xml:space="preserve">• Capacitar en manejo de las finanzas personales y familiares.
•  Promover ahorros </v>
      </c>
      <c r="BE111" s="73" t="str">
        <f t="shared" si="45"/>
        <v>Riesgo Bajo</v>
      </c>
      <c r="BF111" s="80" t="str">
        <f>IF(BE111="Riesgo Bajo",Variables!$C$53,IF(BE111="Riesgo Medio",Variables!$D$53,IF(BE111="Riesgo Alto",Variables!$E$53,IF(BE111="Riesgo muy Alto",Variables!$E$53))))</f>
        <v>• Sin amenaza, conservación, remodelaciones de acuerdo a condiciones economicas</v>
      </c>
      <c r="BH111" s="73" t="str">
        <f t="shared" si="46"/>
        <v>Riesgo Bajo</v>
      </c>
      <c r="BI111" s="80" t="str">
        <f>IF(BH111="Riesgo Bajo",Variables!$C$56,IF(BH111="Riesgo Medio",Variables!$D$56,IF(BH111="Riesgo Alto",Variables!$E$56,IF(BH111="Riesgo muy Alto",Variables!$E$56))))</f>
        <v xml:space="preserve">• Formaciones en manejo del estrés, inteligencia emocional, manejo de situaciones conflictivas, esparcimiento y tiempo libre
</v>
      </c>
      <c r="BK111" s="73" t="str">
        <f t="shared" si="47"/>
        <v>Riesgo Bajo</v>
      </c>
      <c r="BL111" s="80" t="str">
        <f>IF(BJ111&lt;=30,Variables!$C$59,IF(BJ111&lt;=50,Variables!$D$59,IF(BJ111&lt;=60,Variables!$E$59,IF(BJ111&gt;=100,Variables!E169))))</f>
        <v>• Promoción de la salud mental y prevención del trastorno mental en el  trabajo.
• Fomento de estilos de vida saludables.</v>
      </c>
    </row>
    <row r="112" spans="2:64" s="65" customFormat="1" ht="57" customHeight="1" x14ac:dyDescent="0.25">
      <c r="B112" s="66"/>
      <c r="E112" s="66"/>
      <c r="F112" s="66"/>
      <c r="G112" s="66"/>
      <c r="I112" s="67"/>
      <c r="J112" s="78" t="b">
        <f t="shared" si="49"/>
        <v>0</v>
      </c>
      <c r="K112" s="67"/>
      <c r="L112" s="78" t="b">
        <f t="shared" si="27"/>
        <v>0</v>
      </c>
      <c r="N112" s="73" t="str">
        <f t="shared" si="28"/>
        <v>Sin riesgo</v>
      </c>
      <c r="O112" s="74" t="str">
        <f t="shared" si="48"/>
        <v>Medidas de refuerzo, prevención</v>
      </c>
      <c r="Q112" s="22" t="s">
        <v>25</v>
      </c>
      <c r="R112" s="80" t="str">
        <f t="shared" si="29"/>
        <v>ActIvidades de promoción y prevención,seguimiento examenes periodicos</v>
      </c>
      <c r="S112" s="68" t="e">
        <f t="shared" si="30"/>
        <v>#DIV/0!</v>
      </c>
      <c r="T112" s="66"/>
      <c r="V112" s="73" t="str">
        <f t="shared" si="32"/>
        <v>Riesgo Bajo</v>
      </c>
      <c r="W112" s="74" t="str">
        <f>IF(V112="Riesgo Bajo",Variables!$C$19,IF('Base de datos'!V112="Riesgo Medio",Variables!$D$19,IF('Base de datos'!V112="Riesgo Alto",Variables!$E$19,IF(V112="Riesgo muy Alto",Variables!$E$19))))</f>
        <v xml:space="preserve">• Refuezo habilidades blandas 
• Seguimiento Lideres
•Refuerzo continuo
</v>
      </c>
      <c r="Y112" s="73" t="str">
        <f t="shared" si="33"/>
        <v>Riesgo Bajo</v>
      </c>
      <c r="Z112" s="80" t="str">
        <f>IF(Y112="Riesgo Bajo",Variables!$C$22,IF(Y112="Riesgo Medio",Variables!$D$22,IF(Y112="Riesgo Alto",Variables!$E$22,IF(Y112="Riesgo muy Alto",Variables!$E$22))))</f>
        <v>• Refuezo interacciones grupales 
• Trabajos colaborativos
• Seguimiento y refuerzo habilidades individuales</v>
      </c>
      <c r="AB112" s="73" t="str">
        <f t="shared" si="34"/>
        <v>Riesgo Bajo</v>
      </c>
      <c r="AC112" s="80" t="str">
        <f>IF(AB112="Riesgo Bajo",Variables!$C$25,IF(AB112="Riesgo Medio",Variables!$D$25,IF(AB112="Riesgo Alto",Variables!$E$25,IF(AB112="Riesgo muy Alto",Variables!$E$25))))</f>
        <v>• Continuar retroalimentación constante
• Grupos focales y participativos
• Incentivos cumplimento de logros</v>
      </c>
      <c r="AE112" s="73" t="str">
        <f t="shared" si="35"/>
        <v>Riesgo Bajo</v>
      </c>
      <c r="AF112" s="80" t="str">
        <f>IF(AE112="Riesgo Bajo",Variables!$C$28,IF(AE112="Riesgo Medio",Variables!$D$28,IF(AE112="Riesgo Alto",Variables!$E$28,IF(AE112="Riesgo muy Alto",Variables!$E$28))))</f>
        <v>• Continuar con induccion al puesto, organizacional y seguimiento</v>
      </c>
      <c r="AH112" s="73" t="str">
        <f t="shared" si="36"/>
        <v>Riesgo Bajo</v>
      </c>
      <c r="AI112" s="80" t="str">
        <f>IF(AH112="Riesgo Bajo",Variables!$C$31,IF(AH112="Riesgo Medio",Variables!$D$31,IF(AH112="Riesgo Alto",Variables!$E$31,IF(AH112="Riesgo muy Alto",Variables!$E$31))))</f>
        <v>• Continuar con elplan de formación y desarrollo
• Reforzar formaciones 
• Seguimiento cronogramas de capacitación</v>
      </c>
      <c r="AK112" s="73" t="str">
        <f t="shared" si="37"/>
        <v>Riesgo Bajo</v>
      </c>
      <c r="AL112" s="80" t="str">
        <f>IF(AK112="Riesgo Bajo",Variables!$C$34,IF(AK112="Riesgo Medio",Variables!$D$34,IF(AK112="Riesgo Alto",Variables!$E$34,IF(AK112="Riesgo muy Alto",Variables!$E$34))))</f>
        <v>• Continuar plan de desarrollo en puesto de trabajo</v>
      </c>
      <c r="AN112" s="73" t="str">
        <f t="shared" si="38"/>
        <v>Riesgo Bajo</v>
      </c>
      <c r="AO112" s="80" t="str">
        <f>IF(AN112="Riesgo Bajo",Variables!$C$37,IF(AN112="Riesgo Medio",Variables!$D$37,IF(AN112="Riesgo Alto",Variables!$E$37,IF(AN112="Riesgo muy Alto",Variables!$E$37))))</f>
        <v xml:space="preserve">• Supervision constante roles y responsabilidades
• Formación en Planeacion estrategica
• Refuerzo en Distribucion eficaz del tiempo </v>
      </c>
      <c r="AQ112" s="73" t="str">
        <f t="shared" si="39"/>
        <v>Riesgo Bajo</v>
      </c>
      <c r="AR112" s="80" t="str">
        <f>IF(AQ112="Riesgo Bajo",Variables!$C$40,IF(AQ112="Riesgo Medio",Variables!$D$40,IF(AQ112="Riesgo Alto",Variables!$E$40,IF(AQ112="Riesgo muy Alto",Variables!$E$40))))</f>
        <v xml:space="preserve">• Continuar acciones de preventivas sobre demandas de trabajo
• Ejecutar cronogramas con tiempos de entrega 
• Programación de horarios de acuerdo a normativiudad
• Seguimiento a horarios adicionales y su compensación
</v>
      </c>
      <c r="AT112" s="73" t="str">
        <f t="shared" si="40"/>
        <v>Riesgo Bajo</v>
      </c>
      <c r="AU112" s="80" t="str">
        <f>IF(AT112="Riesgo Bajo",Variables!$C$43,IF(AT112="Riesgo Medio",Variables!$D$43,IF(AT112="Riesgo Alto",Variables!$E$43,IF(AT112="Riesgo muy Alto",Variables!$E$43))))</f>
        <v xml:space="preserve">• Marcar prioridades en las tareas. 
• Establecer cronograas de entrega
•  Garantizar descansos y pausas activas
</v>
      </c>
      <c r="AV112" s="65" t="e">
        <f t="shared" si="41"/>
        <v>#DIV/0!</v>
      </c>
      <c r="AW112" s="73" t="e">
        <f t="shared" si="42"/>
        <v>#DIV/0!</v>
      </c>
      <c r="AY112" s="73" t="str">
        <f t="shared" si="43"/>
        <v>Riesgo Bajo</v>
      </c>
      <c r="AZ112" s="80" t="str">
        <f>IF(AY112="Riesgo Bajo",Variables!$C$47,IF(AY112="Riesgo Medio",Variables!$D$47,IF(AY112="Riesgo Alto",Variables!$E$47,IF(AY112="Riesgo muy Alto",Variables!$E$47))))</f>
        <v>• Divulgar alianzas estrategicas para  actividades de esparcimiento y recreacion
• Promover espacios de crecimiento personal, academico, espiritual o deportivo de forma periodica</v>
      </c>
      <c r="BB112" s="73" t="str">
        <f t="shared" si="44"/>
        <v>Riesgo Bajo</v>
      </c>
      <c r="BC112" s="80" t="str">
        <f>IF(BB112="Riesgo Bajo",Variables!$C$50,IF(BB112="Riesgo Medio",Variables!$D$50,IF(BB112="Riesgo Alto",Variables!$E$50,IF(BB112="Riesgo muy Alto",Variables!$E$50))))</f>
        <v xml:space="preserve">• Capacitar en manejo de las finanzas personales y familiares.
•  Promover ahorros </v>
      </c>
      <c r="BE112" s="73" t="str">
        <f t="shared" si="45"/>
        <v>Riesgo Bajo</v>
      </c>
      <c r="BF112" s="80" t="str">
        <f>IF(BE112="Riesgo Bajo",Variables!$C$53,IF(BE112="Riesgo Medio",Variables!$D$53,IF(BE112="Riesgo Alto",Variables!$E$53,IF(BE112="Riesgo muy Alto",Variables!$E$53))))</f>
        <v>• Sin amenaza, conservación, remodelaciones de acuerdo a condiciones economicas</v>
      </c>
      <c r="BH112" s="73" t="str">
        <f t="shared" si="46"/>
        <v>Riesgo Bajo</v>
      </c>
      <c r="BI112" s="80" t="str">
        <f>IF(BH112="Riesgo Bajo",Variables!$C$56,IF(BH112="Riesgo Medio",Variables!$D$56,IF(BH112="Riesgo Alto",Variables!$E$56,IF(BH112="Riesgo muy Alto",Variables!$E$56))))</f>
        <v xml:space="preserve">• Formaciones en manejo del estrés, inteligencia emocional, manejo de situaciones conflictivas, esparcimiento y tiempo libre
</v>
      </c>
      <c r="BK112" s="73" t="str">
        <f t="shared" si="47"/>
        <v>Riesgo Bajo</v>
      </c>
      <c r="BL112" s="80" t="str">
        <f>IF(BJ112&lt;=30,Variables!$C$59,IF(BJ112&lt;=50,Variables!$D$59,IF(BJ112&lt;=60,Variables!$E$59,IF(BJ112&gt;=100,Variables!E170))))</f>
        <v>• Promoción de la salud mental y prevención del trastorno mental en el  trabajo.
• Fomento de estilos de vida saludables.</v>
      </c>
    </row>
    <row r="113" spans="2:64" s="65" customFormat="1" ht="57" customHeight="1" x14ac:dyDescent="0.25">
      <c r="B113" s="66"/>
      <c r="E113" s="66"/>
      <c r="F113" s="66"/>
      <c r="G113" s="66"/>
      <c r="I113" s="67"/>
      <c r="J113" s="78" t="b">
        <f t="shared" si="49"/>
        <v>0</v>
      </c>
      <c r="K113" s="67"/>
      <c r="L113" s="78" t="b">
        <f t="shared" si="27"/>
        <v>0</v>
      </c>
      <c r="N113" s="73" t="str">
        <f t="shared" si="28"/>
        <v>Sin riesgo</v>
      </c>
      <c r="O113" s="74" t="str">
        <f t="shared" si="48"/>
        <v>Medidas de refuerzo, prevención</v>
      </c>
      <c r="Q113" s="22" t="s">
        <v>25</v>
      </c>
      <c r="R113" s="80" t="str">
        <f t="shared" si="29"/>
        <v>ActIvidades de promoción y prevención,seguimiento examenes periodicos</v>
      </c>
      <c r="S113" s="68" t="e">
        <f t="shared" si="30"/>
        <v>#DIV/0!</v>
      </c>
      <c r="T113" s="66"/>
      <c r="V113" s="73" t="str">
        <f t="shared" si="32"/>
        <v>Riesgo Bajo</v>
      </c>
      <c r="W113" s="74" t="str">
        <f>IF(V113="Riesgo Bajo",Variables!$C$19,IF('Base de datos'!V113="Riesgo Medio",Variables!$D$19,IF('Base de datos'!V113="Riesgo Alto",Variables!$E$19,IF(V113="Riesgo muy Alto",Variables!$E$19))))</f>
        <v xml:space="preserve">• Refuezo habilidades blandas 
• Seguimiento Lideres
•Refuerzo continuo
</v>
      </c>
      <c r="Y113" s="73" t="str">
        <f t="shared" si="33"/>
        <v>Riesgo Bajo</v>
      </c>
      <c r="Z113" s="80" t="str">
        <f>IF(Y113="Riesgo Bajo",Variables!$C$22,IF(Y113="Riesgo Medio",Variables!$D$22,IF(Y113="Riesgo Alto",Variables!$E$22,IF(Y113="Riesgo muy Alto",Variables!$E$22))))</f>
        <v>• Refuezo interacciones grupales 
• Trabajos colaborativos
• Seguimiento y refuerzo habilidades individuales</v>
      </c>
      <c r="AB113" s="73" t="str">
        <f t="shared" si="34"/>
        <v>Riesgo Bajo</v>
      </c>
      <c r="AC113" s="80" t="str">
        <f>IF(AB113="Riesgo Bajo",Variables!$C$25,IF(AB113="Riesgo Medio",Variables!$D$25,IF(AB113="Riesgo Alto",Variables!$E$25,IF(AB113="Riesgo muy Alto",Variables!$E$25))))</f>
        <v>• Continuar retroalimentación constante
• Grupos focales y participativos
• Incentivos cumplimento de logros</v>
      </c>
      <c r="AE113" s="73" t="str">
        <f t="shared" si="35"/>
        <v>Riesgo Bajo</v>
      </c>
      <c r="AF113" s="80" t="str">
        <f>IF(AE113="Riesgo Bajo",Variables!$C$28,IF(AE113="Riesgo Medio",Variables!$D$28,IF(AE113="Riesgo Alto",Variables!$E$28,IF(AE113="Riesgo muy Alto",Variables!$E$28))))</f>
        <v>• Continuar con induccion al puesto, organizacional y seguimiento</v>
      </c>
      <c r="AH113" s="73" t="str">
        <f t="shared" si="36"/>
        <v>Riesgo Bajo</v>
      </c>
      <c r="AI113" s="80" t="str">
        <f>IF(AH113="Riesgo Bajo",Variables!$C$31,IF(AH113="Riesgo Medio",Variables!$D$31,IF(AH113="Riesgo Alto",Variables!$E$31,IF(AH113="Riesgo muy Alto",Variables!$E$31))))</f>
        <v>• Continuar con elplan de formación y desarrollo
• Reforzar formaciones 
• Seguimiento cronogramas de capacitación</v>
      </c>
      <c r="AK113" s="73" t="str">
        <f t="shared" si="37"/>
        <v>Riesgo Bajo</v>
      </c>
      <c r="AL113" s="80" t="str">
        <f>IF(AK113="Riesgo Bajo",Variables!$C$34,IF(AK113="Riesgo Medio",Variables!$D$34,IF(AK113="Riesgo Alto",Variables!$E$34,IF(AK113="Riesgo muy Alto",Variables!$E$34))))</f>
        <v>• Continuar plan de desarrollo en puesto de trabajo</v>
      </c>
      <c r="AN113" s="73" t="str">
        <f t="shared" si="38"/>
        <v>Riesgo Bajo</v>
      </c>
      <c r="AO113" s="80" t="str">
        <f>IF(AN113="Riesgo Bajo",Variables!$C$37,IF(AN113="Riesgo Medio",Variables!$D$37,IF(AN113="Riesgo Alto",Variables!$E$37,IF(AN113="Riesgo muy Alto",Variables!$E$37))))</f>
        <v xml:space="preserve">• Supervision constante roles y responsabilidades
• Formación en Planeacion estrategica
• Refuerzo en Distribucion eficaz del tiempo </v>
      </c>
      <c r="AQ113" s="73" t="str">
        <f t="shared" si="39"/>
        <v>Riesgo Bajo</v>
      </c>
      <c r="AR113" s="80" t="str">
        <f>IF(AQ113="Riesgo Bajo",Variables!$C$40,IF(AQ113="Riesgo Medio",Variables!$D$40,IF(AQ113="Riesgo Alto",Variables!$E$40,IF(AQ113="Riesgo muy Alto",Variables!$E$40))))</f>
        <v xml:space="preserve">• Continuar acciones de preventivas sobre demandas de trabajo
• Ejecutar cronogramas con tiempos de entrega 
• Programación de horarios de acuerdo a normativiudad
• Seguimiento a horarios adicionales y su compensación
</v>
      </c>
      <c r="AT113" s="73" t="str">
        <f t="shared" si="40"/>
        <v>Riesgo Bajo</v>
      </c>
      <c r="AU113" s="80" t="str">
        <f>IF(AT113="Riesgo Bajo",Variables!$C$43,IF(AT113="Riesgo Medio",Variables!$D$43,IF(AT113="Riesgo Alto",Variables!$E$43,IF(AT113="Riesgo muy Alto",Variables!$E$43))))</f>
        <v xml:space="preserve">• Marcar prioridades en las tareas. 
• Establecer cronograas de entrega
•  Garantizar descansos y pausas activas
</v>
      </c>
      <c r="AV113" s="65" t="e">
        <f t="shared" si="41"/>
        <v>#DIV/0!</v>
      </c>
      <c r="AW113" s="73" t="e">
        <f t="shared" si="42"/>
        <v>#DIV/0!</v>
      </c>
      <c r="AY113" s="73" t="str">
        <f t="shared" si="43"/>
        <v>Riesgo Bajo</v>
      </c>
      <c r="AZ113" s="80" t="str">
        <f>IF(AY113="Riesgo Bajo",Variables!$C$47,IF(AY113="Riesgo Medio",Variables!$D$47,IF(AY113="Riesgo Alto",Variables!$E$47,IF(AY113="Riesgo muy Alto",Variables!$E$47))))</f>
        <v>• Divulgar alianzas estrategicas para  actividades de esparcimiento y recreacion
• Promover espacios de crecimiento personal, academico, espiritual o deportivo de forma periodica</v>
      </c>
      <c r="BB113" s="73" t="str">
        <f t="shared" si="44"/>
        <v>Riesgo Bajo</v>
      </c>
      <c r="BC113" s="80" t="str">
        <f>IF(BB113="Riesgo Bajo",Variables!$C$50,IF(BB113="Riesgo Medio",Variables!$D$50,IF(BB113="Riesgo Alto",Variables!$E$50,IF(BB113="Riesgo muy Alto",Variables!$E$50))))</f>
        <v xml:space="preserve">• Capacitar en manejo de las finanzas personales y familiares.
•  Promover ahorros </v>
      </c>
      <c r="BE113" s="73" t="str">
        <f t="shared" si="45"/>
        <v>Riesgo Bajo</v>
      </c>
      <c r="BF113" s="80" t="str">
        <f>IF(BE113="Riesgo Bajo",Variables!$C$53,IF(BE113="Riesgo Medio",Variables!$D$53,IF(BE113="Riesgo Alto",Variables!$E$53,IF(BE113="Riesgo muy Alto",Variables!$E$53))))</f>
        <v>• Sin amenaza, conservación, remodelaciones de acuerdo a condiciones economicas</v>
      </c>
      <c r="BH113" s="73" t="str">
        <f t="shared" si="46"/>
        <v>Riesgo Bajo</v>
      </c>
      <c r="BI113" s="80" t="str">
        <f>IF(BH113="Riesgo Bajo",Variables!$C$56,IF(BH113="Riesgo Medio",Variables!$D$56,IF(BH113="Riesgo Alto",Variables!$E$56,IF(BH113="Riesgo muy Alto",Variables!$E$56))))</f>
        <v xml:space="preserve">• Formaciones en manejo del estrés, inteligencia emocional, manejo de situaciones conflictivas, esparcimiento y tiempo libre
</v>
      </c>
      <c r="BK113" s="73" t="str">
        <f t="shared" si="47"/>
        <v>Riesgo Bajo</v>
      </c>
      <c r="BL113" s="80" t="str">
        <f>IF(BJ113&lt;=30,Variables!$C$59,IF(BJ113&lt;=50,Variables!$D$59,IF(BJ113&lt;=60,Variables!$E$59,IF(BJ113&gt;=100,Variables!E171))))</f>
        <v>• Promoción de la salud mental y prevención del trastorno mental en el  trabajo.
• Fomento de estilos de vida saludables.</v>
      </c>
    </row>
    <row r="114" spans="2:64" s="65" customFormat="1" ht="57" customHeight="1" x14ac:dyDescent="0.25">
      <c r="B114" s="66"/>
      <c r="E114" s="66"/>
      <c r="F114" s="66"/>
      <c r="G114" s="66"/>
      <c r="I114" s="67"/>
      <c r="J114" s="78" t="b">
        <f t="shared" si="49"/>
        <v>0</v>
      </c>
      <c r="K114" s="67"/>
      <c r="L114" s="78" t="b">
        <f t="shared" si="27"/>
        <v>0</v>
      </c>
      <c r="N114" s="73" t="str">
        <f t="shared" si="28"/>
        <v>Sin riesgo</v>
      </c>
      <c r="O114" s="74" t="str">
        <f t="shared" si="48"/>
        <v>Medidas de refuerzo, prevención</v>
      </c>
      <c r="Q114" s="22" t="s">
        <v>25</v>
      </c>
      <c r="R114" s="80" t="str">
        <f t="shared" si="29"/>
        <v>ActIvidades de promoción y prevención,seguimiento examenes periodicos</v>
      </c>
      <c r="S114" s="68" t="e">
        <f t="shared" si="30"/>
        <v>#DIV/0!</v>
      </c>
      <c r="T114" s="66"/>
      <c r="V114" s="73" t="str">
        <f t="shared" si="32"/>
        <v>Riesgo Bajo</v>
      </c>
      <c r="W114" s="74" t="str">
        <f>IF(V114="Riesgo Bajo",Variables!$C$19,IF('Base de datos'!V114="Riesgo Medio",Variables!$D$19,IF('Base de datos'!V114="Riesgo Alto",Variables!$E$19,IF(V114="Riesgo muy Alto",Variables!$E$19))))</f>
        <v xml:space="preserve">• Refuezo habilidades blandas 
• Seguimiento Lideres
•Refuerzo continuo
</v>
      </c>
      <c r="Y114" s="73" t="str">
        <f t="shared" si="33"/>
        <v>Riesgo Bajo</v>
      </c>
      <c r="Z114" s="80" t="str">
        <f>IF(Y114="Riesgo Bajo",Variables!$C$22,IF(Y114="Riesgo Medio",Variables!$D$22,IF(Y114="Riesgo Alto",Variables!$E$22,IF(Y114="Riesgo muy Alto",Variables!$E$22))))</f>
        <v>• Refuezo interacciones grupales 
• Trabajos colaborativos
• Seguimiento y refuerzo habilidades individuales</v>
      </c>
      <c r="AB114" s="73" t="str">
        <f t="shared" si="34"/>
        <v>Riesgo Bajo</v>
      </c>
      <c r="AC114" s="80" t="str">
        <f>IF(AB114="Riesgo Bajo",Variables!$C$25,IF(AB114="Riesgo Medio",Variables!$D$25,IF(AB114="Riesgo Alto",Variables!$E$25,IF(AB114="Riesgo muy Alto",Variables!$E$25))))</f>
        <v>• Continuar retroalimentación constante
• Grupos focales y participativos
• Incentivos cumplimento de logros</v>
      </c>
      <c r="AE114" s="73" t="str">
        <f t="shared" si="35"/>
        <v>Riesgo Bajo</v>
      </c>
      <c r="AF114" s="80" t="str">
        <f>IF(AE114="Riesgo Bajo",Variables!$C$28,IF(AE114="Riesgo Medio",Variables!$D$28,IF(AE114="Riesgo Alto",Variables!$E$28,IF(AE114="Riesgo muy Alto",Variables!$E$28))))</f>
        <v>• Continuar con induccion al puesto, organizacional y seguimiento</v>
      </c>
      <c r="AH114" s="73" t="str">
        <f t="shared" si="36"/>
        <v>Riesgo Bajo</v>
      </c>
      <c r="AI114" s="80" t="str">
        <f>IF(AH114="Riesgo Bajo",Variables!$C$31,IF(AH114="Riesgo Medio",Variables!$D$31,IF(AH114="Riesgo Alto",Variables!$E$31,IF(AH114="Riesgo muy Alto",Variables!$E$31))))</f>
        <v>• Continuar con elplan de formación y desarrollo
• Reforzar formaciones 
• Seguimiento cronogramas de capacitación</v>
      </c>
      <c r="AK114" s="73" t="str">
        <f t="shared" si="37"/>
        <v>Riesgo Bajo</v>
      </c>
      <c r="AL114" s="80" t="str">
        <f>IF(AK114="Riesgo Bajo",Variables!$C$34,IF(AK114="Riesgo Medio",Variables!$D$34,IF(AK114="Riesgo Alto",Variables!$E$34,IF(AK114="Riesgo muy Alto",Variables!$E$34))))</f>
        <v>• Continuar plan de desarrollo en puesto de trabajo</v>
      </c>
      <c r="AN114" s="73" t="str">
        <f t="shared" si="38"/>
        <v>Riesgo Bajo</v>
      </c>
      <c r="AO114" s="80" t="str">
        <f>IF(AN114="Riesgo Bajo",Variables!$C$37,IF(AN114="Riesgo Medio",Variables!$D$37,IF(AN114="Riesgo Alto",Variables!$E$37,IF(AN114="Riesgo muy Alto",Variables!$E$37))))</f>
        <v xml:space="preserve">• Supervision constante roles y responsabilidades
• Formación en Planeacion estrategica
• Refuerzo en Distribucion eficaz del tiempo </v>
      </c>
      <c r="AQ114" s="73" t="str">
        <f t="shared" si="39"/>
        <v>Riesgo Bajo</v>
      </c>
      <c r="AR114" s="80" t="str">
        <f>IF(AQ114="Riesgo Bajo",Variables!$C$40,IF(AQ114="Riesgo Medio",Variables!$D$40,IF(AQ114="Riesgo Alto",Variables!$E$40,IF(AQ114="Riesgo muy Alto",Variables!$E$40))))</f>
        <v xml:space="preserve">• Continuar acciones de preventivas sobre demandas de trabajo
• Ejecutar cronogramas con tiempos de entrega 
• Programación de horarios de acuerdo a normativiudad
• Seguimiento a horarios adicionales y su compensación
</v>
      </c>
      <c r="AT114" s="73" t="str">
        <f t="shared" si="40"/>
        <v>Riesgo Bajo</v>
      </c>
      <c r="AU114" s="80" t="str">
        <f>IF(AT114="Riesgo Bajo",Variables!$C$43,IF(AT114="Riesgo Medio",Variables!$D$43,IF(AT114="Riesgo Alto",Variables!$E$43,IF(AT114="Riesgo muy Alto",Variables!$E$43))))</f>
        <v xml:space="preserve">• Marcar prioridades en las tareas. 
• Establecer cronograas de entrega
•  Garantizar descansos y pausas activas
</v>
      </c>
      <c r="AV114" s="65" t="e">
        <f t="shared" si="41"/>
        <v>#DIV/0!</v>
      </c>
      <c r="AW114" s="73" t="e">
        <f t="shared" si="42"/>
        <v>#DIV/0!</v>
      </c>
      <c r="AY114" s="73" t="str">
        <f t="shared" si="43"/>
        <v>Riesgo Bajo</v>
      </c>
      <c r="AZ114" s="80" t="str">
        <f>IF(AY114="Riesgo Bajo",Variables!$C$47,IF(AY114="Riesgo Medio",Variables!$D$47,IF(AY114="Riesgo Alto",Variables!$E$47,IF(AY114="Riesgo muy Alto",Variables!$E$47))))</f>
        <v>• Divulgar alianzas estrategicas para  actividades de esparcimiento y recreacion
• Promover espacios de crecimiento personal, academico, espiritual o deportivo de forma periodica</v>
      </c>
      <c r="BB114" s="73" t="str">
        <f t="shared" si="44"/>
        <v>Riesgo Bajo</v>
      </c>
      <c r="BC114" s="80" t="str">
        <f>IF(BB114="Riesgo Bajo",Variables!$C$50,IF(BB114="Riesgo Medio",Variables!$D$50,IF(BB114="Riesgo Alto",Variables!$E$50,IF(BB114="Riesgo muy Alto",Variables!$E$50))))</f>
        <v xml:space="preserve">• Capacitar en manejo de las finanzas personales y familiares.
•  Promover ahorros </v>
      </c>
      <c r="BE114" s="73" t="str">
        <f t="shared" si="45"/>
        <v>Riesgo Bajo</v>
      </c>
      <c r="BF114" s="80" t="str">
        <f>IF(BE114="Riesgo Bajo",Variables!$C$53,IF(BE114="Riesgo Medio",Variables!$D$53,IF(BE114="Riesgo Alto",Variables!$E$53,IF(BE114="Riesgo muy Alto",Variables!$E$53))))</f>
        <v>• Sin amenaza, conservación, remodelaciones de acuerdo a condiciones economicas</v>
      </c>
      <c r="BH114" s="73" t="str">
        <f t="shared" si="46"/>
        <v>Riesgo Bajo</v>
      </c>
      <c r="BI114" s="80" t="str">
        <f>IF(BH114="Riesgo Bajo",Variables!$C$56,IF(BH114="Riesgo Medio",Variables!$D$56,IF(BH114="Riesgo Alto",Variables!$E$56,IF(BH114="Riesgo muy Alto",Variables!$E$56))))</f>
        <v xml:space="preserve">• Formaciones en manejo del estrés, inteligencia emocional, manejo de situaciones conflictivas, esparcimiento y tiempo libre
</v>
      </c>
      <c r="BK114" s="73" t="str">
        <f t="shared" si="47"/>
        <v>Riesgo Bajo</v>
      </c>
      <c r="BL114" s="80" t="str">
        <f>IF(BJ114&lt;=30,Variables!$C$59,IF(BJ114&lt;=50,Variables!$D$59,IF(BJ114&lt;=60,Variables!$E$59,IF(BJ114&gt;=100,Variables!E172))))</f>
        <v>• Promoción de la salud mental y prevención del trastorno mental en el  trabajo.
• Fomento de estilos de vida saludables.</v>
      </c>
    </row>
    <row r="115" spans="2:64" s="65" customFormat="1" ht="57" customHeight="1" x14ac:dyDescent="0.25">
      <c r="B115" s="66"/>
      <c r="E115" s="66"/>
      <c r="F115" s="66"/>
      <c r="G115" s="66"/>
      <c r="I115" s="67"/>
      <c r="J115" s="78" t="b">
        <f t="shared" si="49"/>
        <v>0</v>
      </c>
      <c r="K115" s="67"/>
      <c r="L115" s="78" t="b">
        <f t="shared" si="27"/>
        <v>0</v>
      </c>
      <c r="N115" s="73" t="str">
        <f t="shared" si="28"/>
        <v>Sin riesgo</v>
      </c>
      <c r="O115" s="74" t="str">
        <f t="shared" si="48"/>
        <v>Medidas de refuerzo, prevención</v>
      </c>
      <c r="Q115" s="22" t="s">
        <v>25</v>
      </c>
      <c r="R115" s="80" t="str">
        <f t="shared" si="29"/>
        <v>ActIvidades de promoción y prevención,seguimiento examenes periodicos</v>
      </c>
      <c r="S115" s="68" t="e">
        <f t="shared" si="30"/>
        <v>#DIV/0!</v>
      </c>
      <c r="T115" s="66"/>
      <c r="V115" s="73" t="str">
        <f t="shared" si="32"/>
        <v>Riesgo Bajo</v>
      </c>
      <c r="W115" s="74" t="str">
        <f>IF(V115="Riesgo Bajo",Variables!$C$19,IF('Base de datos'!V115="Riesgo Medio",Variables!$D$19,IF('Base de datos'!V115="Riesgo Alto",Variables!$E$19,IF(V115="Riesgo muy Alto",Variables!$E$19))))</f>
        <v xml:space="preserve">• Refuezo habilidades blandas 
• Seguimiento Lideres
•Refuerzo continuo
</v>
      </c>
      <c r="Y115" s="73" t="str">
        <f t="shared" si="33"/>
        <v>Riesgo Bajo</v>
      </c>
      <c r="Z115" s="80" t="str">
        <f>IF(Y115="Riesgo Bajo",Variables!$C$22,IF(Y115="Riesgo Medio",Variables!$D$22,IF(Y115="Riesgo Alto",Variables!$E$22,IF(Y115="Riesgo muy Alto",Variables!$E$22))))</f>
        <v>• Refuezo interacciones grupales 
• Trabajos colaborativos
• Seguimiento y refuerzo habilidades individuales</v>
      </c>
      <c r="AB115" s="73" t="str">
        <f t="shared" si="34"/>
        <v>Riesgo Bajo</v>
      </c>
      <c r="AC115" s="80" t="str">
        <f>IF(AB115="Riesgo Bajo",Variables!$C$25,IF(AB115="Riesgo Medio",Variables!$D$25,IF(AB115="Riesgo Alto",Variables!$E$25,IF(AB115="Riesgo muy Alto",Variables!$E$25))))</f>
        <v>• Continuar retroalimentación constante
• Grupos focales y participativos
• Incentivos cumplimento de logros</v>
      </c>
      <c r="AE115" s="73" t="str">
        <f t="shared" si="35"/>
        <v>Riesgo Bajo</v>
      </c>
      <c r="AF115" s="80" t="str">
        <f>IF(AE115="Riesgo Bajo",Variables!$C$28,IF(AE115="Riesgo Medio",Variables!$D$28,IF(AE115="Riesgo Alto",Variables!$E$28,IF(AE115="Riesgo muy Alto",Variables!$E$28))))</f>
        <v>• Continuar con induccion al puesto, organizacional y seguimiento</v>
      </c>
      <c r="AH115" s="73" t="str">
        <f t="shared" si="36"/>
        <v>Riesgo Bajo</v>
      </c>
      <c r="AI115" s="80" t="str">
        <f>IF(AH115="Riesgo Bajo",Variables!$C$31,IF(AH115="Riesgo Medio",Variables!$D$31,IF(AH115="Riesgo Alto",Variables!$E$31,IF(AH115="Riesgo muy Alto",Variables!$E$31))))</f>
        <v>• Continuar con elplan de formación y desarrollo
• Reforzar formaciones 
• Seguimiento cronogramas de capacitación</v>
      </c>
      <c r="AK115" s="73" t="str">
        <f t="shared" si="37"/>
        <v>Riesgo Bajo</v>
      </c>
      <c r="AL115" s="80" t="str">
        <f>IF(AK115="Riesgo Bajo",Variables!$C$34,IF(AK115="Riesgo Medio",Variables!$D$34,IF(AK115="Riesgo Alto",Variables!$E$34,IF(AK115="Riesgo muy Alto",Variables!$E$34))))</f>
        <v>• Continuar plan de desarrollo en puesto de trabajo</v>
      </c>
      <c r="AN115" s="73" t="str">
        <f t="shared" si="38"/>
        <v>Riesgo Bajo</v>
      </c>
      <c r="AO115" s="80" t="str">
        <f>IF(AN115="Riesgo Bajo",Variables!$C$37,IF(AN115="Riesgo Medio",Variables!$D$37,IF(AN115="Riesgo Alto",Variables!$E$37,IF(AN115="Riesgo muy Alto",Variables!$E$37))))</f>
        <v xml:space="preserve">• Supervision constante roles y responsabilidades
• Formación en Planeacion estrategica
• Refuerzo en Distribucion eficaz del tiempo </v>
      </c>
      <c r="AQ115" s="73" t="str">
        <f t="shared" si="39"/>
        <v>Riesgo Bajo</v>
      </c>
      <c r="AR115" s="80" t="str">
        <f>IF(AQ115="Riesgo Bajo",Variables!$C$40,IF(AQ115="Riesgo Medio",Variables!$D$40,IF(AQ115="Riesgo Alto",Variables!$E$40,IF(AQ115="Riesgo muy Alto",Variables!$E$40))))</f>
        <v xml:space="preserve">• Continuar acciones de preventivas sobre demandas de trabajo
• Ejecutar cronogramas con tiempos de entrega 
• Programación de horarios de acuerdo a normativiudad
• Seguimiento a horarios adicionales y su compensación
</v>
      </c>
      <c r="AT115" s="73" t="str">
        <f t="shared" si="40"/>
        <v>Riesgo Bajo</v>
      </c>
      <c r="AU115" s="80" t="str">
        <f>IF(AT115="Riesgo Bajo",Variables!$C$43,IF(AT115="Riesgo Medio",Variables!$D$43,IF(AT115="Riesgo Alto",Variables!$E$43,IF(AT115="Riesgo muy Alto",Variables!$E$43))))</f>
        <v xml:space="preserve">• Marcar prioridades en las tareas. 
• Establecer cronograas de entrega
•  Garantizar descansos y pausas activas
</v>
      </c>
      <c r="AV115" s="65" t="e">
        <f t="shared" si="41"/>
        <v>#DIV/0!</v>
      </c>
      <c r="AW115" s="73" t="e">
        <f t="shared" si="42"/>
        <v>#DIV/0!</v>
      </c>
      <c r="AY115" s="73" t="str">
        <f t="shared" si="43"/>
        <v>Riesgo Bajo</v>
      </c>
      <c r="AZ115" s="80" t="str">
        <f>IF(AY115="Riesgo Bajo",Variables!$C$47,IF(AY115="Riesgo Medio",Variables!$D$47,IF(AY115="Riesgo Alto",Variables!$E$47,IF(AY115="Riesgo muy Alto",Variables!$E$47))))</f>
        <v>• Divulgar alianzas estrategicas para  actividades de esparcimiento y recreacion
• Promover espacios de crecimiento personal, academico, espiritual o deportivo de forma periodica</v>
      </c>
      <c r="BB115" s="73" t="str">
        <f t="shared" si="44"/>
        <v>Riesgo Bajo</v>
      </c>
      <c r="BC115" s="80" t="str">
        <f>IF(BB115="Riesgo Bajo",Variables!$C$50,IF(BB115="Riesgo Medio",Variables!$D$50,IF(BB115="Riesgo Alto",Variables!$E$50,IF(BB115="Riesgo muy Alto",Variables!$E$50))))</f>
        <v xml:space="preserve">• Capacitar en manejo de las finanzas personales y familiares.
•  Promover ahorros </v>
      </c>
      <c r="BE115" s="73" t="str">
        <f t="shared" si="45"/>
        <v>Riesgo Bajo</v>
      </c>
      <c r="BF115" s="80" t="str">
        <f>IF(BE115="Riesgo Bajo",Variables!$C$53,IF(BE115="Riesgo Medio",Variables!$D$53,IF(BE115="Riesgo Alto",Variables!$E$53,IF(BE115="Riesgo muy Alto",Variables!$E$53))))</f>
        <v>• Sin amenaza, conservación, remodelaciones de acuerdo a condiciones economicas</v>
      </c>
      <c r="BH115" s="73" t="str">
        <f t="shared" si="46"/>
        <v>Riesgo Bajo</v>
      </c>
      <c r="BI115" s="80" t="str">
        <f>IF(BH115="Riesgo Bajo",Variables!$C$56,IF(BH115="Riesgo Medio",Variables!$D$56,IF(BH115="Riesgo Alto",Variables!$E$56,IF(BH115="Riesgo muy Alto",Variables!$E$56))))</f>
        <v xml:space="preserve">• Formaciones en manejo del estrés, inteligencia emocional, manejo de situaciones conflictivas, esparcimiento y tiempo libre
</v>
      </c>
      <c r="BK115" s="73" t="str">
        <f t="shared" si="47"/>
        <v>Riesgo Bajo</v>
      </c>
      <c r="BL115" s="80" t="str">
        <f>IF(BJ115&lt;=30,Variables!$C$59,IF(BJ115&lt;=50,Variables!$D$59,IF(BJ115&lt;=60,Variables!$E$59,IF(BJ115&gt;=100,Variables!E173))))</f>
        <v>• Promoción de la salud mental y prevención del trastorno mental en el  trabajo.
• Fomento de estilos de vida saludables.</v>
      </c>
    </row>
    <row r="116" spans="2:64" s="65" customFormat="1" ht="57" customHeight="1" x14ac:dyDescent="0.25">
      <c r="B116" s="66"/>
      <c r="E116" s="66"/>
      <c r="F116" s="66"/>
      <c r="G116" s="66"/>
      <c r="I116" s="67"/>
      <c r="J116" s="78" t="b">
        <f t="shared" si="49"/>
        <v>0</v>
      </c>
      <c r="K116" s="67"/>
      <c r="L116" s="78" t="b">
        <f t="shared" si="27"/>
        <v>0</v>
      </c>
      <c r="N116" s="73" t="str">
        <f t="shared" si="28"/>
        <v>Sin riesgo</v>
      </c>
      <c r="O116" s="74" t="str">
        <f t="shared" si="48"/>
        <v>Medidas de refuerzo, prevención</v>
      </c>
      <c r="Q116" s="22" t="s">
        <v>25</v>
      </c>
      <c r="R116" s="80" t="str">
        <f t="shared" si="29"/>
        <v>ActIvidades de promoción y prevención,seguimiento examenes periodicos</v>
      </c>
      <c r="S116" s="68" t="e">
        <f t="shared" si="30"/>
        <v>#DIV/0!</v>
      </c>
      <c r="T116" s="66"/>
      <c r="V116" s="73" t="str">
        <f t="shared" si="32"/>
        <v>Riesgo Bajo</v>
      </c>
      <c r="W116" s="74" t="str">
        <f>IF(V116="Riesgo Bajo",Variables!$C$19,IF('Base de datos'!V116="Riesgo Medio",Variables!$D$19,IF('Base de datos'!V116="Riesgo Alto",Variables!$E$19,IF(V116="Riesgo muy Alto",Variables!$E$19))))</f>
        <v xml:space="preserve">• Refuezo habilidades blandas 
• Seguimiento Lideres
•Refuerzo continuo
</v>
      </c>
      <c r="Y116" s="73" t="str">
        <f t="shared" si="33"/>
        <v>Riesgo Bajo</v>
      </c>
      <c r="Z116" s="80" t="str">
        <f>IF(Y116="Riesgo Bajo",Variables!$C$22,IF(Y116="Riesgo Medio",Variables!$D$22,IF(Y116="Riesgo Alto",Variables!$E$22,IF(Y116="Riesgo muy Alto",Variables!$E$22))))</f>
        <v>• Refuezo interacciones grupales 
• Trabajos colaborativos
• Seguimiento y refuerzo habilidades individuales</v>
      </c>
      <c r="AB116" s="73" t="str">
        <f t="shared" si="34"/>
        <v>Riesgo Bajo</v>
      </c>
      <c r="AC116" s="80" t="str">
        <f>IF(AB116="Riesgo Bajo",Variables!$C$25,IF(AB116="Riesgo Medio",Variables!$D$25,IF(AB116="Riesgo Alto",Variables!$E$25,IF(AB116="Riesgo muy Alto",Variables!$E$25))))</f>
        <v>• Continuar retroalimentación constante
• Grupos focales y participativos
• Incentivos cumplimento de logros</v>
      </c>
      <c r="AE116" s="73" t="str">
        <f t="shared" si="35"/>
        <v>Riesgo Bajo</v>
      </c>
      <c r="AF116" s="80" t="str">
        <f>IF(AE116="Riesgo Bajo",Variables!$C$28,IF(AE116="Riesgo Medio",Variables!$D$28,IF(AE116="Riesgo Alto",Variables!$E$28,IF(AE116="Riesgo muy Alto",Variables!$E$28))))</f>
        <v>• Continuar con induccion al puesto, organizacional y seguimiento</v>
      </c>
      <c r="AH116" s="73" t="str">
        <f t="shared" si="36"/>
        <v>Riesgo Bajo</v>
      </c>
      <c r="AI116" s="80" t="str">
        <f>IF(AH116="Riesgo Bajo",Variables!$C$31,IF(AH116="Riesgo Medio",Variables!$D$31,IF(AH116="Riesgo Alto",Variables!$E$31,IF(AH116="Riesgo muy Alto",Variables!$E$31))))</f>
        <v>• Continuar con elplan de formación y desarrollo
• Reforzar formaciones 
• Seguimiento cronogramas de capacitación</v>
      </c>
      <c r="AK116" s="73" t="str">
        <f t="shared" si="37"/>
        <v>Riesgo Bajo</v>
      </c>
      <c r="AL116" s="80" t="str">
        <f>IF(AK116="Riesgo Bajo",Variables!$C$34,IF(AK116="Riesgo Medio",Variables!$D$34,IF(AK116="Riesgo Alto",Variables!$E$34,IF(AK116="Riesgo muy Alto",Variables!$E$34))))</f>
        <v>• Continuar plan de desarrollo en puesto de trabajo</v>
      </c>
      <c r="AN116" s="73" t="str">
        <f t="shared" si="38"/>
        <v>Riesgo Bajo</v>
      </c>
      <c r="AO116" s="80" t="str">
        <f>IF(AN116="Riesgo Bajo",Variables!$C$37,IF(AN116="Riesgo Medio",Variables!$D$37,IF(AN116="Riesgo Alto",Variables!$E$37,IF(AN116="Riesgo muy Alto",Variables!$E$37))))</f>
        <v xml:space="preserve">• Supervision constante roles y responsabilidades
• Formación en Planeacion estrategica
• Refuerzo en Distribucion eficaz del tiempo </v>
      </c>
      <c r="AQ116" s="73" t="str">
        <f t="shared" si="39"/>
        <v>Riesgo Bajo</v>
      </c>
      <c r="AR116" s="80" t="str">
        <f>IF(AQ116="Riesgo Bajo",Variables!$C$40,IF(AQ116="Riesgo Medio",Variables!$D$40,IF(AQ116="Riesgo Alto",Variables!$E$40,IF(AQ116="Riesgo muy Alto",Variables!$E$40))))</f>
        <v xml:space="preserve">• Continuar acciones de preventivas sobre demandas de trabajo
• Ejecutar cronogramas con tiempos de entrega 
• Programación de horarios de acuerdo a normativiudad
• Seguimiento a horarios adicionales y su compensación
</v>
      </c>
      <c r="AT116" s="73" t="str">
        <f t="shared" si="40"/>
        <v>Riesgo Bajo</v>
      </c>
      <c r="AU116" s="80" t="str">
        <f>IF(AT116="Riesgo Bajo",Variables!$C$43,IF(AT116="Riesgo Medio",Variables!$D$43,IF(AT116="Riesgo Alto",Variables!$E$43,IF(AT116="Riesgo muy Alto",Variables!$E$43))))</f>
        <v xml:space="preserve">• Marcar prioridades en las tareas. 
• Establecer cronograas de entrega
•  Garantizar descansos y pausas activas
</v>
      </c>
      <c r="AV116" s="65" t="e">
        <f t="shared" si="41"/>
        <v>#DIV/0!</v>
      </c>
      <c r="AW116" s="73" t="e">
        <f t="shared" si="42"/>
        <v>#DIV/0!</v>
      </c>
      <c r="AY116" s="73" t="str">
        <f t="shared" si="43"/>
        <v>Riesgo Bajo</v>
      </c>
      <c r="AZ116" s="80" t="str">
        <f>IF(AY116="Riesgo Bajo",Variables!$C$47,IF(AY116="Riesgo Medio",Variables!$D$47,IF(AY116="Riesgo Alto",Variables!$E$47,IF(AY116="Riesgo muy Alto",Variables!$E$47))))</f>
        <v>• Divulgar alianzas estrategicas para  actividades de esparcimiento y recreacion
• Promover espacios de crecimiento personal, academico, espiritual o deportivo de forma periodica</v>
      </c>
      <c r="BB116" s="73" t="str">
        <f t="shared" si="44"/>
        <v>Riesgo Bajo</v>
      </c>
      <c r="BC116" s="80" t="str">
        <f>IF(BB116="Riesgo Bajo",Variables!$C$50,IF(BB116="Riesgo Medio",Variables!$D$50,IF(BB116="Riesgo Alto",Variables!$E$50,IF(BB116="Riesgo muy Alto",Variables!$E$50))))</f>
        <v xml:space="preserve">• Capacitar en manejo de las finanzas personales y familiares.
•  Promover ahorros </v>
      </c>
      <c r="BE116" s="73" t="str">
        <f t="shared" si="45"/>
        <v>Riesgo Bajo</v>
      </c>
      <c r="BF116" s="80" t="str">
        <f>IF(BE116="Riesgo Bajo",Variables!$C$53,IF(BE116="Riesgo Medio",Variables!$D$53,IF(BE116="Riesgo Alto",Variables!$E$53,IF(BE116="Riesgo muy Alto",Variables!$E$53))))</f>
        <v>• Sin amenaza, conservación, remodelaciones de acuerdo a condiciones economicas</v>
      </c>
      <c r="BH116" s="73" t="str">
        <f t="shared" si="46"/>
        <v>Riesgo Bajo</v>
      </c>
      <c r="BI116" s="80" t="str">
        <f>IF(BH116="Riesgo Bajo",Variables!$C$56,IF(BH116="Riesgo Medio",Variables!$D$56,IF(BH116="Riesgo Alto",Variables!$E$56,IF(BH116="Riesgo muy Alto",Variables!$E$56))))</f>
        <v xml:space="preserve">• Formaciones en manejo del estrés, inteligencia emocional, manejo de situaciones conflictivas, esparcimiento y tiempo libre
</v>
      </c>
      <c r="BK116" s="73" t="str">
        <f t="shared" si="47"/>
        <v>Riesgo Bajo</v>
      </c>
      <c r="BL116" s="80" t="str">
        <f>IF(BJ116&lt;=30,Variables!$C$59,IF(BJ116&lt;=50,Variables!$D$59,IF(BJ116&lt;=60,Variables!$E$59,IF(BJ116&gt;=100,Variables!E174))))</f>
        <v>• Promoción de la salud mental y prevención del trastorno mental en el  trabajo.
• Fomento de estilos de vida saludables.</v>
      </c>
    </row>
    <row r="117" spans="2:64" s="65" customFormat="1" ht="57" customHeight="1" x14ac:dyDescent="0.25">
      <c r="B117" s="66"/>
      <c r="E117" s="66"/>
      <c r="F117" s="66"/>
      <c r="G117" s="66"/>
      <c r="I117" s="67"/>
      <c r="J117" s="78" t="b">
        <f t="shared" si="49"/>
        <v>0</v>
      </c>
      <c r="K117" s="67"/>
      <c r="L117" s="78" t="b">
        <f t="shared" si="27"/>
        <v>0</v>
      </c>
      <c r="N117" s="73" t="str">
        <f t="shared" si="28"/>
        <v>Sin riesgo</v>
      </c>
      <c r="O117" s="74" t="str">
        <f t="shared" si="48"/>
        <v>Medidas de refuerzo, prevención</v>
      </c>
      <c r="Q117" s="22" t="s">
        <v>25</v>
      </c>
      <c r="R117" s="80" t="str">
        <f t="shared" si="29"/>
        <v>ActIvidades de promoción y prevención,seguimiento examenes periodicos</v>
      </c>
      <c r="S117" s="68" t="e">
        <f t="shared" si="30"/>
        <v>#DIV/0!</v>
      </c>
      <c r="T117" s="66"/>
      <c r="V117" s="73" t="str">
        <f t="shared" si="32"/>
        <v>Riesgo Bajo</v>
      </c>
      <c r="W117" s="74" t="str">
        <f>IF(V117="Riesgo Bajo",Variables!$C$19,IF('Base de datos'!V117="Riesgo Medio",Variables!$D$19,IF('Base de datos'!V117="Riesgo Alto",Variables!$E$19,IF(V117="Riesgo muy Alto",Variables!$E$19))))</f>
        <v xml:space="preserve">• Refuezo habilidades blandas 
• Seguimiento Lideres
•Refuerzo continuo
</v>
      </c>
      <c r="Y117" s="73" t="str">
        <f t="shared" si="33"/>
        <v>Riesgo Bajo</v>
      </c>
      <c r="Z117" s="80" t="str">
        <f>IF(Y117="Riesgo Bajo",Variables!$C$22,IF(Y117="Riesgo Medio",Variables!$D$22,IF(Y117="Riesgo Alto",Variables!$E$22,IF(Y117="Riesgo muy Alto",Variables!$E$22))))</f>
        <v>• Refuezo interacciones grupales 
• Trabajos colaborativos
• Seguimiento y refuerzo habilidades individuales</v>
      </c>
      <c r="AB117" s="73" t="str">
        <f t="shared" si="34"/>
        <v>Riesgo Bajo</v>
      </c>
      <c r="AC117" s="80" t="str">
        <f>IF(AB117="Riesgo Bajo",Variables!$C$25,IF(AB117="Riesgo Medio",Variables!$D$25,IF(AB117="Riesgo Alto",Variables!$E$25,IF(AB117="Riesgo muy Alto",Variables!$E$25))))</f>
        <v>• Continuar retroalimentación constante
• Grupos focales y participativos
• Incentivos cumplimento de logros</v>
      </c>
      <c r="AE117" s="73" t="str">
        <f t="shared" si="35"/>
        <v>Riesgo Bajo</v>
      </c>
      <c r="AF117" s="80" t="str">
        <f>IF(AE117="Riesgo Bajo",Variables!$C$28,IF(AE117="Riesgo Medio",Variables!$D$28,IF(AE117="Riesgo Alto",Variables!$E$28,IF(AE117="Riesgo muy Alto",Variables!$E$28))))</f>
        <v>• Continuar con induccion al puesto, organizacional y seguimiento</v>
      </c>
      <c r="AH117" s="73" t="str">
        <f t="shared" si="36"/>
        <v>Riesgo Bajo</v>
      </c>
      <c r="AI117" s="80" t="str">
        <f>IF(AH117="Riesgo Bajo",Variables!$C$31,IF(AH117="Riesgo Medio",Variables!$D$31,IF(AH117="Riesgo Alto",Variables!$E$31,IF(AH117="Riesgo muy Alto",Variables!$E$31))))</f>
        <v>• Continuar con elplan de formación y desarrollo
• Reforzar formaciones 
• Seguimiento cronogramas de capacitación</v>
      </c>
      <c r="AK117" s="73" t="str">
        <f t="shared" si="37"/>
        <v>Riesgo Bajo</v>
      </c>
      <c r="AL117" s="80" t="str">
        <f>IF(AK117="Riesgo Bajo",Variables!$C$34,IF(AK117="Riesgo Medio",Variables!$D$34,IF(AK117="Riesgo Alto",Variables!$E$34,IF(AK117="Riesgo muy Alto",Variables!$E$34))))</f>
        <v>• Continuar plan de desarrollo en puesto de trabajo</v>
      </c>
      <c r="AN117" s="73" t="str">
        <f t="shared" si="38"/>
        <v>Riesgo Bajo</v>
      </c>
      <c r="AO117" s="80" t="str">
        <f>IF(AN117="Riesgo Bajo",Variables!$C$37,IF(AN117="Riesgo Medio",Variables!$D$37,IF(AN117="Riesgo Alto",Variables!$E$37,IF(AN117="Riesgo muy Alto",Variables!$E$37))))</f>
        <v xml:space="preserve">• Supervision constante roles y responsabilidades
• Formación en Planeacion estrategica
• Refuerzo en Distribucion eficaz del tiempo </v>
      </c>
      <c r="AQ117" s="73" t="str">
        <f t="shared" si="39"/>
        <v>Riesgo Bajo</v>
      </c>
      <c r="AR117" s="80" t="str">
        <f>IF(AQ117="Riesgo Bajo",Variables!$C$40,IF(AQ117="Riesgo Medio",Variables!$D$40,IF(AQ117="Riesgo Alto",Variables!$E$40,IF(AQ117="Riesgo muy Alto",Variables!$E$40))))</f>
        <v xml:space="preserve">• Continuar acciones de preventivas sobre demandas de trabajo
• Ejecutar cronogramas con tiempos de entrega 
• Programación de horarios de acuerdo a normativiudad
• Seguimiento a horarios adicionales y su compensación
</v>
      </c>
      <c r="AT117" s="73" t="str">
        <f t="shared" si="40"/>
        <v>Riesgo Bajo</v>
      </c>
      <c r="AU117" s="80" t="str">
        <f>IF(AT117="Riesgo Bajo",Variables!$C$43,IF(AT117="Riesgo Medio",Variables!$D$43,IF(AT117="Riesgo Alto",Variables!$E$43,IF(AT117="Riesgo muy Alto",Variables!$E$43))))</f>
        <v xml:space="preserve">• Marcar prioridades en las tareas. 
• Establecer cronograas de entrega
•  Garantizar descansos y pausas activas
</v>
      </c>
      <c r="AV117" s="65" t="e">
        <f t="shared" si="41"/>
        <v>#DIV/0!</v>
      </c>
      <c r="AW117" s="73" t="e">
        <f t="shared" si="42"/>
        <v>#DIV/0!</v>
      </c>
      <c r="AY117" s="73" t="str">
        <f t="shared" si="43"/>
        <v>Riesgo Bajo</v>
      </c>
      <c r="AZ117" s="80" t="str">
        <f>IF(AY117="Riesgo Bajo",Variables!$C$47,IF(AY117="Riesgo Medio",Variables!$D$47,IF(AY117="Riesgo Alto",Variables!$E$47,IF(AY117="Riesgo muy Alto",Variables!$E$47))))</f>
        <v>• Divulgar alianzas estrategicas para  actividades de esparcimiento y recreacion
• Promover espacios de crecimiento personal, academico, espiritual o deportivo de forma periodica</v>
      </c>
      <c r="BB117" s="73" t="str">
        <f t="shared" si="44"/>
        <v>Riesgo Bajo</v>
      </c>
      <c r="BC117" s="80" t="str">
        <f>IF(BB117="Riesgo Bajo",Variables!$C$50,IF(BB117="Riesgo Medio",Variables!$D$50,IF(BB117="Riesgo Alto",Variables!$E$50,IF(BB117="Riesgo muy Alto",Variables!$E$50))))</f>
        <v xml:space="preserve">• Capacitar en manejo de las finanzas personales y familiares.
•  Promover ahorros </v>
      </c>
      <c r="BE117" s="73" t="str">
        <f t="shared" si="45"/>
        <v>Riesgo Bajo</v>
      </c>
      <c r="BF117" s="80" t="str">
        <f>IF(BE117="Riesgo Bajo",Variables!$C$53,IF(BE117="Riesgo Medio",Variables!$D$53,IF(BE117="Riesgo Alto",Variables!$E$53,IF(BE117="Riesgo muy Alto",Variables!$E$53))))</f>
        <v>• Sin amenaza, conservación, remodelaciones de acuerdo a condiciones economicas</v>
      </c>
      <c r="BH117" s="73" t="str">
        <f t="shared" si="46"/>
        <v>Riesgo Bajo</v>
      </c>
      <c r="BI117" s="80" t="str">
        <f>IF(BH117="Riesgo Bajo",Variables!$C$56,IF(BH117="Riesgo Medio",Variables!$D$56,IF(BH117="Riesgo Alto",Variables!$E$56,IF(BH117="Riesgo muy Alto",Variables!$E$56))))</f>
        <v xml:space="preserve">• Formaciones en manejo del estrés, inteligencia emocional, manejo de situaciones conflictivas, esparcimiento y tiempo libre
</v>
      </c>
      <c r="BK117" s="73" t="str">
        <f t="shared" si="47"/>
        <v>Riesgo Bajo</v>
      </c>
      <c r="BL117" s="80" t="str">
        <f>IF(BJ117&lt;=30,Variables!$C$59,IF(BJ117&lt;=50,Variables!$D$59,IF(BJ117&lt;=60,Variables!$E$59,IF(BJ117&gt;=100,Variables!E175))))</f>
        <v>• Promoción de la salud mental y prevención del trastorno mental en el  trabajo.
• Fomento de estilos de vida saludables.</v>
      </c>
    </row>
    <row r="118" spans="2:64" s="65" customFormat="1" ht="57" customHeight="1" x14ac:dyDescent="0.25">
      <c r="B118" s="66"/>
      <c r="E118" s="66"/>
      <c r="F118" s="66"/>
      <c r="G118" s="66"/>
      <c r="I118" s="67"/>
      <c r="J118" s="78" t="b">
        <f t="shared" si="49"/>
        <v>0</v>
      </c>
      <c r="K118" s="67"/>
      <c r="L118" s="78" t="b">
        <f t="shared" si="27"/>
        <v>0</v>
      </c>
      <c r="N118" s="73" t="str">
        <f t="shared" si="28"/>
        <v>Sin riesgo</v>
      </c>
      <c r="O118" s="74" t="str">
        <f t="shared" si="48"/>
        <v>Medidas de refuerzo, prevención</v>
      </c>
      <c r="Q118" s="22" t="s">
        <v>25</v>
      </c>
      <c r="R118" s="80" t="str">
        <f t="shared" si="29"/>
        <v>ActIvidades de promoción y prevención,seguimiento examenes periodicos</v>
      </c>
      <c r="S118" s="68" t="e">
        <f t="shared" si="30"/>
        <v>#DIV/0!</v>
      </c>
      <c r="T118" s="66"/>
      <c r="V118" s="73" t="str">
        <f t="shared" si="32"/>
        <v>Riesgo Bajo</v>
      </c>
      <c r="W118" s="74" t="str">
        <f>IF(V118="Riesgo Bajo",Variables!$C$19,IF('Base de datos'!V118="Riesgo Medio",Variables!$D$19,IF('Base de datos'!V118="Riesgo Alto",Variables!$E$19,IF(V118="Riesgo muy Alto",Variables!$E$19))))</f>
        <v xml:space="preserve">• Refuezo habilidades blandas 
• Seguimiento Lideres
•Refuerzo continuo
</v>
      </c>
      <c r="Y118" s="73" t="str">
        <f t="shared" si="33"/>
        <v>Riesgo Bajo</v>
      </c>
      <c r="Z118" s="80" t="str">
        <f>IF(Y118="Riesgo Bajo",Variables!$C$22,IF(Y118="Riesgo Medio",Variables!$D$22,IF(Y118="Riesgo Alto",Variables!$E$22,IF(Y118="Riesgo muy Alto",Variables!$E$22))))</f>
        <v>• Refuezo interacciones grupales 
• Trabajos colaborativos
• Seguimiento y refuerzo habilidades individuales</v>
      </c>
      <c r="AB118" s="73" t="str">
        <f t="shared" si="34"/>
        <v>Riesgo Bajo</v>
      </c>
      <c r="AC118" s="80" t="str">
        <f>IF(AB118="Riesgo Bajo",Variables!$C$25,IF(AB118="Riesgo Medio",Variables!$D$25,IF(AB118="Riesgo Alto",Variables!$E$25,IF(AB118="Riesgo muy Alto",Variables!$E$25))))</f>
        <v>• Continuar retroalimentación constante
• Grupos focales y participativos
• Incentivos cumplimento de logros</v>
      </c>
      <c r="AE118" s="73" t="str">
        <f t="shared" si="35"/>
        <v>Riesgo Bajo</v>
      </c>
      <c r="AF118" s="80" t="str">
        <f>IF(AE118="Riesgo Bajo",Variables!$C$28,IF(AE118="Riesgo Medio",Variables!$D$28,IF(AE118="Riesgo Alto",Variables!$E$28,IF(AE118="Riesgo muy Alto",Variables!$E$28))))</f>
        <v>• Continuar con induccion al puesto, organizacional y seguimiento</v>
      </c>
      <c r="AH118" s="73" t="str">
        <f t="shared" si="36"/>
        <v>Riesgo Bajo</v>
      </c>
      <c r="AI118" s="80" t="str">
        <f>IF(AH118="Riesgo Bajo",Variables!$C$31,IF(AH118="Riesgo Medio",Variables!$D$31,IF(AH118="Riesgo Alto",Variables!$E$31,IF(AH118="Riesgo muy Alto",Variables!$E$31))))</f>
        <v>• Continuar con elplan de formación y desarrollo
• Reforzar formaciones 
• Seguimiento cronogramas de capacitación</v>
      </c>
      <c r="AK118" s="73" t="str">
        <f t="shared" si="37"/>
        <v>Riesgo Bajo</v>
      </c>
      <c r="AL118" s="80" t="str">
        <f>IF(AK118="Riesgo Bajo",Variables!$C$34,IF(AK118="Riesgo Medio",Variables!$D$34,IF(AK118="Riesgo Alto",Variables!$E$34,IF(AK118="Riesgo muy Alto",Variables!$E$34))))</f>
        <v>• Continuar plan de desarrollo en puesto de trabajo</v>
      </c>
      <c r="AN118" s="73" t="str">
        <f t="shared" si="38"/>
        <v>Riesgo Bajo</v>
      </c>
      <c r="AO118" s="80" t="str">
        <f>IF(AN118="Riesgo Bajo",Variables!$C$37,IF(AN118="Riesgo Medio",Variables!$D$37,IF(AN118="Riesgo Alto",Variables!$E$37,IF(AN118="Riesgo muy Alto",Variables!$E$37))))</f>
        <v xml:space="preserve">• Supervision constante roles y responsabilidades
• Formación en Planeacion estrategica
• Refuerzo en Distribucion eficaz del tiempo </v>
      </c>
      <c r="AQ118" s="73" t="str">
        <f t="shared" si="39"/>
        <v>Riesgo Bajo</v>
      </c>
      <c r="AR118" s="80" t="str">
        <f>IF(AQ118="Riesgo Bajo",Variables!$C$40,IF(AQ118="Riesgo Medio",Variables!$D$40,IF(AQ118="Riesgo Alto",Variables!$E$40,IF(AQ118="Riesgo muy Alto",Variables!$E$40))))</f>
        <v xml:space="preserve">• Continuar acciones de preventivas sobre demandas de trabajo
• Ejecutar cronogramas con tiempos de entrega 
• Programación de horarios de acuerdo a normativiudad
• Seguimiento a horarios adicionales y su compensación
</v>
      </c>
      <c r="AT118" s="73" t="str">
        <f t="shared" si="40"/>
        <v>Riesgo Bajo</v>
      </c>
      <c r="AU118" s="80" t="str">
        <f>IF(AT118="Riesgo Bajo",Variables!$C$43,IF(AT118="Riesgo Medio",Variables!$D$43,IF(AT118="Riesgo Alto",Variables!$E$43,IF(AT118="Riesgo muy Alto",Variables!$E$43))))</f>
        <v xml:space="preserve">• Marcar prioridades en las tareas. 
• Establecer cronograas de entrega
•  Garantizar descansos y pausas activas
</v>
      </c>
      <c r="AV118" s="65" t="e">
        <f t="shared" si="41"/>
        <v>#DIV/0!</v>
      </c>
      <c r="AW118" s="73" t="e">
        <f t="shared" si="42"/>
        <v>#DIV/0!</v>
      </c>
      <c r="AY118" s="73" t="str">
        <f t="shared" si="43"/>
        <v>Riesgo Bajo</v>
      </c>
      <c r="AZ118" s="80" t="str">
        <f>IF(AY118="Riesgo Bajo",Variables!$C$47,IF(AY118="Riesgo Medio",Variables!$D$47,IF(AY118="Riesgo Alto",Variables!$E$47,IF(AY118="Riesgo muy Alto",Variables!$E$47))))</f>
        <v>• Divulgar alianzas estrategicas para  actividades de esparcimiento y recreacion
• Promover espacios de crecimiento personal, academico, espiritual o deportivo de forma periodica</v>
      </c>
      <c r="BB118" s="73" t="str">
        <f t="shared" si="44"/>
        <v>Riesgo Bajo</v>
      </c>
      <c r="BC118" s="80" t="str">
        <f>IF(BB118="Riesgo Bajo",Variables!$C$50,IF(BB118="Riesgo Medio",Variables!$D$50,IF(BB118="Riesgo Alto",Variables!$E$50,IF(BB118="Riesgo muy Alto",Variables!$E$50))))</f>
        <v xml:space="preserve">• Capacitar en manejo de las finanzas personales y familiares.
•  Promover ahorros </v>
      </c>
      <c r="BE118" s="73" t="str">
        <f t="shared" si="45"/>
        <v>Riesgo Bajo</v>
      </c>
      <c r="BF118" s="80" t="str">
        <f>IF(BE118="Riesgo Bajo",Variables!$C$53,IF(BE118="Riesgo Medio",Variables!$D$53,IF(BE118="Riesgo Alto",Variables!$E$53,IF(BE118="Riesgo muy Alto",Variables!$E$53))))</f>
        <v>• Sin amenaza, conservación, remodelaciones de acuerdo a condiciones economicas</v>
      </c>
      <c r="BH118" s="73" t="str">
        <f t="shared" si="46"/>
        <v>Riesgo Bajo</v>
      </c>
      <c r="BI118" s="80" t="str">
        <f>IF(BH118="Riesgo Bajo",Variables!$C$56,IF(BH118="Riesgo Medio",Variables!$D$56,IF(BH118="Riesgo Alto",Variables!$E$56,IF(BH118="Riesgo muy Alto",Variables!$E$56))))</f>
        <v xml:space="preserve">• Formaciones en manejo del estrés, inteligencia emocional, manejo de situaciones conflictivas, esparcimiento y tiempo libre
</v>
      </c>
      <c r="BK118" s="73" t="str">
        <f t="shared" si="47"/>
        <v>Riesgo Bajo</v>
      </c>
      <c r="BL118" s="80" t="str">
        <f>IF(BJ118&lt;=30,Variables!$C$59,IF(BJ118&lt;=50,Variables!$D$59,IF(BJ118&lt;=60,Variables!$E$59,IF(BJ118&gt;=100,Variables!E176))))</f>
        <v>• Promoción de la salud mental y prevención del trastorno mental en el  trabajo.
• Fomento de estilos de vida saludables.</v>
      </c>
    </row>
    <row r="119" spans="2:64" s="65" customFormat="1" ht="57" customHeight="1" x14ac:dyDescent="0.25">
      <c r="B119" s="66"/>
      <c r="E119" s="66"/>
      <c r="F119" s="66"/>
      <c r="G119" s="66"/>
      <c r="I119" s="67"/>
      <c r="J119" s="78" t="b">
        <f t="shared" si="49"/>
        <v>0</v>
      </c>
      <c r="K119" s="67"/>
      <c r="L119" s="78" t="b">
        <f t="shared" si="27"/>
        <v>0</v>
      </c>
      <c r="N119" s="73" t="str">
        <f t="shared" si="28"/>
        <v>Sin riesgo</v>
      </c>
      <c r="O119" s="74" t="str">
        <f t="shared" si="48"/>
        <v>Medidas de refuerzo, prevención</v>
      </c>
      <c r="Q119" s="22" t="s">
        <v>25</v>
      </c>
      <c r="R119" s="80" t="str">
        <f t="shared" si="29"/>
        <v>ActIvidades de promoción y prevención,seguimiento examenes periodicos</v>
      </c>
      <c r="S119" s="68" t="e">
        <f t="shared" si="30"/>
        <v>#DIV/0!</v>
      </c>
      <c r="T119" s="66"/>
      <c r="V119" s="73" t="str">
        <f t="shared" si="32"/>
        <v>Riesgo Bajo</v>
      </c>
      <c r="W119" s="74" t="str">
        <f>IF(V119="Riesgo Bajo",Variables!$C$19,IF('Base de datos'!V119="Riesgo Medio",Variables!$D$19,IF('Base de datos'!V119="Riesgo Alto",Variables!$E$19,IF(V119="Riesgo muy Alto",Variables!$E$19))))</f>
        <v xml:space="preserve">• Refuezo habilidades blandas 
• Seguimiento Lideres
•Refuerzo continuo
</v>
      </c>
      <c r="Y119" s="73" t="str">
        <f t="shared" si="33"/>
        <v>Riesgo Bajo</v>
      </c>
      <c r="Z119" s="80" t="str">
        <f>IF(Y119="Riesgo Bajo",Variables!$C$22,IF(Y119="Riesgo Medio",Variables!$D$22,IF(Y119="Riesgo Alto",Variables!$E$22,IF(Y119="Riesgo muy Alto",Variables!$E$22))))</f>
        <v>• Refuezo interacciones grupales 
• Trabajos colaborativos
• Seguimiento y refuerzo habilidades individuales</v>
      </c>
      <c r="AB119" s="73" t="str">
        <f t="shared" si="34"/>
        <v>Riesgo Bajo</v>
      </c>
      <c r="AC119" s="80" t="str">
        <f>IF(AB119="Riesgo Bajo",Variables!$C$25,IF(AB119="Riesgo Medio",Variables!$D$25,IF(AB119="Riesgo Alto",Variables!$E$25,IF(AB119="Riesgo muy Alto",Variables!$E$25))))</f>
        <v>• Continuar retroalimentación constante
• Grupos focales y participativos
• Incentivos cumplimento de logros</v>
      </c>
      <c r="AE119" s="73" t="str">
        <f t="shared" si="35"/>
        <v>Riesgo Bajo</v>
      </c>
      <c r="AF119" s="80" t="str">
        <f>IF(AE119="Riesgo Bajo",Variables!$C$28,IF(AE119="Riesgo Medio",Variables!$D$28,IF(AE119="Riesgo Alto",Variables!$E$28,IF(AE119="Riesgo muy Alto",Variables!$E$28))))</f>
        <v>• Continuar con induccion al puesto, organizacional y seguimiento</v>
      </c>
      <c r="AH119" s="73" t="str">
        <f t="shared" si="36"/>
        <v>Riesgo Bajo</v>
      </c>
      <c r="AI119" s="80" t="str">
        <f>IF(AH119="Riesgo Bajo",Variables!$C$31,IF(AH119="Riesgo Medio",Variables!$D$31,IF(AH119="Riesgo Alto",Variables!$E$31,IF(AH119="Riesgo muy Alto",Variables!$E$31))))</f>
        <v>• Continuar con elplan de formación y desarrollo
• Reforzar formaciones 
• Seguimiento cronogramas de capacitación</v>
      </c>
      <c r="AK119" s="73" t="str">
        <f t="shared" si="37"/>
        <v>Riesgo Bajo</v>
      </c>
      <c r="AL119" s="80" t="str">
        <f>IF(AK119="Riesgo Bajo",Variables!$C$34,IF(AK119="Riesgo Medio",Variables!$D$34,IF(AK119="Riesgo Alto",Variables!$E$34,IF(AK119="Riesgo muy Alto",Variables!$E$34))))</f>
        <v>• Continuar plan de desarrollo en puesto de trabajo</v>
      </c>
      <c r="AN119" s="73" t="str">
        <f t="shared" si="38"/>
        <v>Riesgo Bajo</v>
      </c>
      <c r="AO119" s="80" t="str">
        <f>IF(AN119="Riesgo Bajo",Variables!$C$37,IF(AN119="Riesgo Medio",Variables!$D$37,IF(AN119="Riesgo Alto",Variables!$E$37,IF(AN119="Riesgo muy Alto",Variables!$E$37))))</f>
        <v xml:space="preserve">• Supervision constante roles y responsabilidades
• Formación en Planeacion estrategica
• Refuerzo en Distribucion eficaz del tiempo </v>
      </c>
      <c r="AQ119" s="73" t="str">
        <f t="shared" si="39"/>
        <v>Riesgo Bajo</v>
      </c>
      <c r="AR119" s="80" t="str">
        <f>IF(AQ119="Riesgo Bajo",Variables!$C$40,IF(AQ119="Riesgo Medio",Variables!$D$40,IF(AQ119="Riesgo Alto",Variables!$E$40,IF(AQ119="Riesgo muy Alto",Variables!$E$40))))</f>
        <v xml:space="preserve">• Continuar acciones de preventivas sobre demandas de trabajo
• Ejecutar cronogramas con tiempos de entrega 
• Programación de horarios de acuerdo a normativiudad
• Seguimiento a horarios adicionales y su compensación
</v>
      </c>
      <c r="AT119" s="73" t="str">
        <f t="shared" si="40"/>
        <v>Riesgo Bajo</v>
      </c>
      <c r="AU119" s="80" t="str">
        <f>IF(AT119="Riesgo Bajo",Variables!$C$43,IF(AT119="Riesgo Medio",Variables!$D$43,IF(AT119="Riesgo Alto",Variables!$E$43,IF(AT119="Riesgo muy Alto",Variables!$E$43))))</f>
        <v xml:space="preserve">• Marcar prioridades en las tareas. 
• Establecer cronograas de entrega
•  Garantizar descansos y pausas activas
</v>
      </c>
      <c r="AV119" s="65" t="e">
        <f t="shared" si="41"/>
        <v>#DIV/0!</v>
      </c>
      <c r="AW119" s="73" t="e">
        <f t="shared" si="42"/>
        <v>#DIV/0!</v>
      </c>
      <c r="AY119" s="73" t="str">
        <f t="shared" si="43"/>
        <v>Riesgo Bajo</v>
      </c>
      <c r="AZ119" s="80" t="str">
        <f>IF(AY119="Riesgo Bajo",Variables!$C$47,IF(AY119="Riesgo Medio",Variables!$D$47,IF(AY119="Riesgo Alto",Variables!$E$47,IF(AY119="Riesgo muy Alto",Variables!$E$47))))</f>
        <v>• Divulgar alianzas estrategicas para  actividades de esparcimiento y recreacion
• Promover espacios de crecimiento personal, academico, espiritual o deportivo de forma periodica</v>
      </c>
      <c r="BB119" s="73" t="str">
        <f t="shared" si="44"/>
        <v>Riesgo Bajo</v>
      </c>
      <c r="BC119" s="80" t="str">
        <f>IF(BB119="Riesgo Bajo",Variables!$C$50,IF(BB119="Riesgo Medio",Variables!$D$50,IF(BB119="Riesgo Alto",Variables!$E$50,IF(BB119="Riesgo muy Alto",Variables!$E$50))))</f>
        <v xml:space="preserve">• Capacitar en manejo de las finanzas personales y familiares.
•  Promover ahorros </v>
      </c>
      <c r="BE119" s="73" t="str">
        <f t="shared" si="45"/>
        <v>Riesgo Bajo</v>
      </c>
      <c r="BF119" s="80" t="str">
        <f>IF(BE119="Riesgo Bajo",Variables!$C$53,IF(BE119="Riesgo Medio",Variables!$D$53,IF(BE119="Riesgo Alto",Variables!$E$53,IF(BE119="Riesgo muy Alto",Variables!$E$53))))</f>
        <v>• Sin amenaza, conservación, remodelaciones de acuerdo a condiciones economicas</v>
      </c>
      <c r="BH119" s="73" t="str">
        <f t="shared" si="46"/>
        <v>Riesgo Bajo</v>
      </c>
      <c r="BI119" s="80" t="str">
        <f>IF(BH119="Riesgo Bajo",Variables!$C$56,IF(BH119="Riesgo Medio",Variables!$D$56,IF(BH119="Riesgo Alto",Variables!$E$56,IF(BH119="Riesgo muy Alto",Variables!$E$56))))</f>
        <v xml:space="preserve">• Formaciones en manejo del estrés, inteligencia emocional, manejo de situaciones conflictivas, esparcimiento y tiempo libre
</v>
      </c>
      <c r="BK119" s="73" t="str">
        <f t="shared" si="47"/>
        <v>Riesgo Bajo</v>
      </c>
      <c r="BL119" s="80" t="str">
        <f>IF(BJ119&lt;=30,Variables!$C$59,IF(BJ119&lt;=50,Variables!$D$59,IF(BJ119&lt;=60,Variables!$E$59,IF(BJ119&gt;=100,Variables!E177))))</f>
        <v>• Promoción de la salud mental y prevención del trastorno mental en el  trabajo.
• Fomento de estilos de vida saludables.</v>
      </c>
    </row>
    <row r="120" spans="2:64" s="65" customFormat="1" ht="57" customHeight="1" x14ac:dyDescent="0.25">
      <c r="B120" s="66"/>
      <c r="E120" s="66"/>
      <c r="F120" s="66"/>
      <c r="G120" s="66"/>
      <c r="I120" s="67"/>
      <c r="J120" s="78" t="b">
        <f t="shared" si="49"/>
        <v>0</v>
      </c>
      <c r="K120" s="67"/>
      <c r="L120" s="78" t="b">
        <f t="shared" si="27"/>
        <v>0</v>
      </c>
      <c r="N120" s="73" t="str">
        <f t="shared" si="28"/>
        <v>Sin riesgo</v>
      </c>
      <c r="O120" s="74" t="str">
        <f t="shared" si="48"/>
        <v>Medidas de refuerzo, prevención</v>
      </c>
      <c r="Q120" s="22" t="s">
        <v>25</v>
      </c>
      <c r="R120" s="80" t="str">
        <f t="shared" si="29"/>
        <v>ActIvidades de promoción y prevención,seguimiento examenes periodicos</v>
      </c>
      <c r="S120" s="68" t="e">
        <f t="shared" si="30"/>
        <v>#DIV/0!</v>
      </c>
      <c r="T120" s="66"/>
      <c r="V120" s="73" t="str">
        <f t="shared" si="32"/>
        <v>Riesgo Bajo</v>
      </c>
      <c r="W120" s="74" t="str">
        <f>IF(V120="Riesgo Bajo",Variables!$C$19,IF('Base de datos'!V120="Riesgo Medio",Variables!$D$19,IF('Base de datos'!V120="Riesgo Alto",Variables!$E$19,IF(V120="Riesgo muy Alto",Variables!$E$19))))</f>
        <v xml:space="preserve">• Refuezo habilidades blandas 
• Seguimiento Lideres
•Refuerzo continuo
</v>
      </c>
      <c r="Y120" s="73" t="str">
        <f t="shared" si="33"/>
        <v>Riesgo Bajo</v>
      </c>
      <c r="Z120" s="80" t="str">
        <f>IF(Y120="Riesgo Bajo",Variables!$C$22,IF(Y120="Riesgo Medio",Variables!$D$22,IF(Y120="Riesgo Alto",Variables!$E$22,IF(Y120="Riesgo muy Alto",Variables!$E$22))))</f>
        <v>• Refuezo interacciones grupales 
• Trabajos colaborativos
• Seguimiento y refuerzo habilidades individuales</v>
      </c>
      <c r="AB120" s="73" t="str">
        <f t="shared" si="34"/>
        <v>Riesgo Bajo</v>
      </c>
      <c r="AC120" s="80" t="str">
        <f>IF(AB120="Riesgo Bajo",Variables!$C$25,IF(AB120="Riesgo Medio",Variables!$D$25,IF(AB120="Riesgo Alto",Variables!$E$25,IF(AB120="Riesgo muy Alto",Variables!$E$25))))</f>
        <v>• Continuar retroalimentación constante
• Grupos focales y participativos
• Incentivos cumplimento de logros</v>
      </c>
      <c r="AE120" s="73" t="str">
        <f t="shared" si="35"/>
        <v>Riesgo Bajo</v>
      </c>
      <c r="AF120" s="80" t="str">
        <f>IF(AE120="Riesgo Bajo",Variables!$C$28,IF(AE120="Riesgo Medio",Variables!$D$28,IF(AE120="Riesgo Alto",Variables!$E$28,IF(AE120="Riesgo muy Alto",Variables!$E$28))))</f>
        <v>• Continuar con induccion al puesto, organizacional y seguimiento</v>
      </c>
      <c r="AH120" s="73" t="str">
        <f t="shared" si="36"/>
        <v>Riesgo Bajo</v>
      </c>
      <c r="AI120" s="80" t="str">
        <f>IF(AH120="Riesgo Bajo",Variables!$C$31,IF(AH120="Riesgo Medio",Variables!$D$31,IF(AH120="Riesgo Alto",Variables!$E$31,IF(AH120="Riesgo muy Alto",Variables!$E$31))))</f>
        <v>• Continuar con elplan de formación y desarrollo
• Reforzar formaciones 
• Seguimiento cronogramas de capacitación</v>
      </c>
      <c r="AK120" s="73" t="str">
        <f t="shared" si="37"/>
        <v>Riesgo Bajo</v>
      </c>
      <c r="AL120" s="80" t="str">
        <f>IF(AK120="Riesgo Bajo",Variables!$C$34,IF(AK120="Riesgo Medio",Variables!$D$34,IF(AK120="Riesgo Alto",Variables!$E$34,IF(AK120="Riesgo muy Alto",Variables!$E$34))))</f>
        <v>• Continuar plan de desarrollo en puesto de trabajo</v>
      </c>
      <c r="AN120" s="73" t="str">
        <f t="shared" si="38"/>
        <v>Riesgo Bajo</v>
      </c>
      <c r="AO120" s="80" t="str">
        <f>IF(AN120="Riesgo Bajo",Variables!$C$37,IF(AN120="Riesgo Medio",Variables!$D$37,IF(AN120="Riesgo Alto",Variables!$E$37,IF(AN120="Riesgo muy Alto",Variables!$E$37))))</f>
        <v xml:space="preserve">• Supervision constante roles y responsabilidades
• Formación en Planeacion estrategica
• Refuerzo en Distribucion eficaz del tiempo </v>
      </c>
      <c r="AQ120" s="73" t="str">
        <f t="shared" si="39"/>
        <v>Riesgo Bajo</v>
      </c>
      <c r="AR120" s="80" t="str">
        <f>IF(AQ120="Riesgo Bajo",Variables!$C$40,IF(AQ120="Riesgo Medio",Variables!$D$40,IF(AQ120="Riesgo Alto",Variables!$E$40,IF(AQ120="Riesgo muy Alto",Variables!$E$40))))</f>
        <v xml:space="preserve">• Continuar acciones de preventivas sobre demandas de trabajo
• Ejecutar cronogramas con tiempos de entrega 
• Programación de horarios de acuerdo a normativiudad
• Seguimiento a horarios adicionales y su compensación
</v>
      </c>
      <c r="AT120" s="73" t="str">
        <f t="shared" si="40"/>
        <v>Riesgo Bajo</v>
      </c>
      <c r="AU120" s="80" t="str">
        <f>IF(AT120="Riesgo Bajo",Variables!$C$43,IF(AT120="Riesgo Medio",Variables!$D$43,IF(AT120="Riesgo Alto",Variables!$E$43,IF(AT120="Riesgo muy Alto",Variables!$E$43))))</f>
        <v xml:space="preserve">• Marcar prioridades en las tareas. 
• Establecer cronograas de entrega
•  Garantizar descansos y pausas activas
</v>
      </c>
      <c r="AV120" s="65" t="e">
        <f t="shared" si="41"/>
        <v>#DIV/0!</v>
      </c>
      <c r="AW120" s="73" t="e">
        <f t="shared" si="42"/>
        <v>#DIV/0!</v>
      </c>
      <c r="AY120" s="73" t="str">
        <f t="shared" si="43"/>
        <v>Riesgo Bajo</v>
      </c>
      <c r="AZ120" s="80" t="str">
        <f>IF(AY120="Riesgo Bajo",Variables!$C$47,IF(AY120="Riesgo Medio",Variables!$D$47,IF(AY120="Riesgo Alto",Variables!$E$47,IF(AY120="Riesgo muy Alto",Variables!$E$47))))</f>
        <v>• Divulgar alianzas estrategicas para  actividades de esparcimiento y recreacion
• Promover espacios de crecimiento personal, academico, espiritual o deportivo de forma periodica</v>
      </c>
      <c r="BB120" s="73" t="str">
        <f t="shared" si="44"/>
        <v>Riesgo Bajo</v>
      </c>
      <c r="BC120" s="80" t="str">
        <f>IF(BB120="Riesgo Bajo",Variables!$C$50,IF(BB120="Riesgo Medio",Variables!$D$50,IF(BB120="Riesgo Alto",Variables!$E$50,IF(BB120="Riesgo muy Alto",Variables!$E$50))))</f>
        <v xml:space="preserve">• Capacitar en manejo de las finanzas personales y familiares.
•  Promover ahorros </v>
      </c>
      <c r="BE120" s="73" t="str">
        <f t="shared" si="45"/>
        <v>Riesgo Bajo</v>
      </c>
      <c r="BF120" s="80" t="str">
        <f>IF(BE120="Riesgo Bajo",Variables!$C$53,IF(BE120="Riesgo Medio",Variables!$D$53,IF(BE120="Riesgo Alto",Variables!$E$53,IF(BE120="Riesgo muy Alto",Variables!$E$53))))</f>
        <v>• Sin amenaza, conservación, remodelaciones de acuerdo a condiciones economicas</v>
      </c>
      <c r="BH120" s="73" t="str">
        <f t="shared" si="46"/>
        <v>Riesgo Bajo</v>
      </c>
      <c r="BI120" s="80" t="str">
        <f>IF(BH120="Riesgo Bajo",Variables!$C$56,IF(BH120="Riesgo Medio",Variables!$D$56,IF(BH120="Riesgo Alto",Variables!$E$56,IF(BH120="Riesgo muy Alto",Variables!$E$56))))</f>
        <v xml:space="preserve">• Formaciones en manejo del estrés, inteligencia emocional, manejo de situaciones conflictivas, esparcimiento y tiempo libre
</v>
      </c>
      <c r="BK120" s="73" t="str">
        <f t="shared" si="47"/>
        <v>Riesgo Bajo</v>
      </c>
      <c r="BL120" s="80" t="str">
        <f>IF(BJ120&lt;=30,Variables!$C$59,IF(BJ120&lt;=50,Variables!$D$59,IF(BJ120&lt;=60,Variables!$E$59,IF(BJ120&gt;=100,Variables!E178))))</f>
        <v>• Promoción de la salud mental y prevención del trastorno mental en el  trabajo.
• Fomento de estilos de vida saludables.</v>
      </c>
    </row>
    <row r="121" spans="2:64" s="65" customFormat="1" ht="57" customHeight="1" x14ac:dyDescent="0.25">
      <c r="B121" s="66"/>
      <c r="E121" s="66"/>
      <c r="F121" s="66"/>
      <c r="G121" s="66"/>
      <c r="I121" s="67"/>
      <c r="J121" s="78" t="b">
        <f t="shared" si="49"/>
        <v>0</v>
      </c>
      <c r="K121" s="67"/>
      <c r="L121" s="78" t="b">
        <f t="shared" si="27"/>
        <v>0</v>
      </c>
      <c r="N121" s="73" t="str">
        <f t="shared" si="28"/>
        <v>Sin riesgo</v>
      </c>
      <c r="O121" s="74" t="str">
        <f t="shared" si="48"/>
        <v>Medidas de refuerzo, prevención</v>
      </c>
      <c r="Q121" s="22" t="s">
        <v>25</v>
      </c>
      <c r="R121" s="80" t="str">
        <f t="shared" si="29"/>
        <v>ActIvidades de promoción y prevención,seguimiento examenes periodicos</v>
      </c>
      <c r="S121" s="68" t="e">
        <f t="shared" si="30"/>
        <v>#DIV/0!</v>
      </c>
      <c r="T121" s="66"/>
      <c r="V121" s="73" t="str">
        <f t="shared" si="32"/>
        <v>Riesgo Bajo</v>
      </c>
      <c r="W121" s="74" t="str">
        <f>IF(V121="Riesgo Bajo",Variables!$C$19,IF('Base de datos'!V121="Riesgo Medio",Variables!$D$19,IF('Base de datos'!V121="Riesgo Alto",Variables!$E$19,IF(V121="Riesgo muy Alto",Variables!$E$19))))</f>
        <v xml:space="preserve">• Refuezo habilidades blandas 
• Seguimiento Lideres
•Refuerzo continuo
</v>
      </c>
      <c r="Y121" s="73" t="str">
        <f t="shared" si="33"/>
        <v>Riesgo Bajo</v>
      </c>
      <c r="Z121" s="80" t="str">
        <f>IF(Y121="Riesgo Bajo",Variables!$C$22,IF(Y121="Riesgo Medio",Variables!$D$22,IF(Y121="Riesgo Alto",Variables!$E$22,IF(Y121="Riesgo muy Alto",Variables!$E$22))))</f>
        <v>• Refuezo interacciones grupales 
• Trabajos colaborativos
• Seguimiento y refuerzo habilidades individuales</v>
      </c>
      <c r="AB121" s="73" t="str">
        <f t="shared" si="34"/>
        <v>Riesgo Bajo</v>
      </c>
      <c r="AC121" s="80" t="str">
        <f>IF(AB121="Riesgo Bajo",Variables!$C$25,IF(AB121="Riesgo Medio",Variables!$D$25,IF(AB121="Riesgo Alto",Variables!$E$25,IF(AB121="Riesgo muy Alto",Variables!$E$25))))</f>
        <v>• Continuar retroalimentación constante
• Grupos focales y participativos
• Incentivos cumplimento de logros</v>
      </c>
      <c r="AE121" s="73" t="str">
        <f t="shared" si="35"/>
        <v>Riesgo Bajo</v>
      </c>
      <c r="AF121" s="80" t="str">
        <f>IF(AE121="Riesgo Bajo",Variables!$C$28,IF(AE121="Riesgo Medio",Variables!$D$28,IF(AE121="Riesgo Alto",Variables!$E$28,IF(AE121="Riesgo muy Alto",Variables!$E$28))))</f>
        <v>• Continuar con induccion al puesto, organizacional y seguimiento</v>
      </c>
      <c r="AH121" s="73" t="str">
        <f t="shared" si="36"/>
        <v>Riesgo Bajo</v>
      </c>
      <c r="AI121" s="80" t="str">
        <f>IF(AH121="Riesgo Bajo",Variables!$C$31,IF(AH121="Riesgo Medio",Variables!$D$31,IF(AH121="Riesgo Alto",Variables!$E$31,IF(AH121="Riesgo muy Alto",Variables!$E$31))))</f>
        <v>• Continuar con elplan de formación y desarrollo
• Reforzar formaciones 
• Seguimiento cronogramas de capacitación</v>
      </c>
      <c r="AK121" s="73" t="str">
        <f t="shared" si="37"/>
        <v>Riesgo Bajo</v>
      </c>
      <c r="AL121" s="80" t="str">
        <f>IF(AK121="Riesgo Bajo",Variables!$C$34,IF(AK121="Riesgo Medio",Variables!$D$34,IF(AK121="Riesgo Alto",Variables!$E$34,IF(AK121="Riesgo muy Alto",Variables!$E$34))))</f>
        <v>• Continuar plan de desarrollo en puesto de trabajo</v>
      </c>
      <c r="AN121" s="73" t="str">
        <f t="shared" si="38"/>
        <v>Riesgo Bajo</v>
      </c>
      <c r="AO121" s="80" t="str">
        <f>IF(AN121="Riesgo Bajo",Variables!$C$37,IF(AN121="Riesgo Medio",Variables!$D$37,IF(AN121="Riesgo Alto",Variables!$E$37,IF(AN121="Riesgo muy Alto",Variables!$E$37))))</f>
        <v xml:space="preserve">• Supervision constante roles y responsabilidades
• Formación en Planeacion estrategica
• Refuerzo en Distribucion eficaz del tiempo </v>
      </c>
      <c r="AQ121" s="73" t="str">
        <f t="shared" si="39"/>
        <v>Riesgo Bajo</v>
      </c>
      <c r="AR121" s="80" t="str">
        <f>IF(AQ121="Riesgo Bajo",Variables!$C$40,IF(AQ121="Riesgo Medio",Variables!$D$40,IF(AQ121="Riesgo Alto",Variables!$E$40,IF(AQ121="Riesgo muy Alto",Variables!$E$40))))</f>
        <v xml:space="preserve">• Continuar acciones de preventivas sobre demandas de trabajo
• Ejecutar cronogramas con tiempos de entrega 
• Programación de horarios de acuerdo a normativiudad
• Seguimiento a horarios adicionales y su compensación
</v>
      </c>
      <c r="AT121" s="73" t="str">
        <f t="shared" si="40"/>
        <v>Riesgo Bajo</v>
      </c>
      <c r="AU121" s="80" t="str">
        <f>IF(AT121="Riesgo Bajo",Variables!$C$43,IF(AT121="Riesgo Medio",Variables!$D$43,IF(AT121="Riesgo Alto",Variables!$E$43,IF(AT121="Riesgo muy Alto",Variables!$E$43))))</f>
        <v xml:space="preserve">• Marcar prioridades en las tareas. 
• Establecer cronograas de entrega
•  Garantizar descansos y pausas activas
</v>
      </c>
      <c r="AV121" s="65" t="e">
        <f t="shared" si="41"/>
        <v>#DIV/0!</v>
      </c>
      <c r="AW121" s="73" t="e">
        <f t="shared" si="42"/>
        <v>#DIV/0!</v>
      </c>
      <c r="AY121" s="73" t="str">
        <f t="shared" si="43"/>
        <v>Riesgo Bajo</v>
      </c>
      <c r="AZ121" s="80" t="str">
        <f>IF(AY121="Riesgo Bajo",Variables!$C$47,IF(AY121="Riesgo Medio",Variables!$D$47,IF(AY121="Riesgo Alto",Variables!$E$47,IF(AY121="Riesgo muy Alto",Variables!$E$47))))</f>
        <v>• Divulgar alianzas estrategicas para  actividades de esparcimiento y recreacion
• Promover espacios de crecimiento personal, academico, espiritual o deportivo de forma periodica</v>
      </c>
      <c r="BB121" s="73" t="str">
        <f t="shared" si="44"/>
        <v>Riesgo Bajo</v>
      </c>
      <c r="BC121" s="80" t="str">
        <f>IF(BB121="Riesgo Bajo",Variables!$C$50,IF(BB121="Riesgo Medio",Variables!$D$50,IF(BB121="Riesgo Alto",Variables!$E$50,IF(BB121="Riesgo muy Alto",Variables!$E$50))))</f>
        <v xml:space="preserve">• Capacitar en manejo de las finanzas personales y familiares.
•  Promover ahorros </v>
      </c>
      <c r="BE121" s="73" t="str">
        <f t="shared" si="45"/>
        <v>Riesgo Bajo</v>
      </c>
      <c r="BF121" s="80" t="str">
        <f>IF(BE121="Riesgo Bajo",Variables!$C$53,IF(BE121="Riesgo Medio",Variables!$D$53,IF(BE121="Riesgo Alto",Variables!$E$53,IF(BE121="Riesgo muy Alto",Variables!$E$53))))</f>
        <v>• Sin amenaza, conservación, remodelaciones de acuerdo a condiciones economicas</v>
      </c>
      <c r="BH121" s="73" t="str">
        <f t="shared" si="46"/>
        <v>Riesgo Bajo</v>
      </c>
      <c r="BI121" s="80" t="str">
        <f>IF(BH121="Riesgo Bajo",Variables!$C$56,IF(BH121="Riesgo Medio",Variables!$D$56,IF(BH121="Riesgo Alto",Variables!$E$56,IF(BH121="Riesgo muy Alto",Variables!$E$56))))</f>
        <v xml:space="preserve">• Formaciones en manejo del estrés, inteligencia emocional, manejo de situaciones conflictivas, esparcimiento y tiempo libre
</v>
      </c>
      <c r="BK121" s="73" t="str">
        <f t="shared" si="47"/>
        <v>Riesgo Bajo</v>
      </c>
      <c r="BL121" s="80" t="str">
        <f>IF(BJ121&lt;=30,Variables!$C$59,IF(BJ121&lt;=50,Variables!$D$59,IF(BJ121&lt;=60,Variables!$E$59,IF(BJ121&gt;=100,Variables!E179))))</f>
        <v>• Promoción de la salud mental y prevención del trastorno mental en el  trabajo.
• Fomento de estilos de vida saludables.</v>
      </c>
    </row>
    <row r="122" spans="2:64" s="65" customFormat="1" ht="57" customHeight="1" x14ac:dyDescent="0.25">
      <c r="B122" s="66"/>
      <c r="E122" s="66"/>
      <c r="F122" s="66"/>
      <c r="G122" s="66"/>
      <c r="I122" s="67"/>
      <c r="J122" s="78" t="b">
        <f t="shared" si="49"/>
        <v>0</v>
      </c>
      <c r="K122" s="67"/>
      <c r="L122" s="78" t="b">
        <f t="shared" si="27"/>
        <v>0</v>
      </c>
      <c r="N122" s="73" t="str">
        <f t="shared" si="28"/>
        <v>Sin riesgo</v>
      </c>
      <c r="O122" s="74" t="str">
        <f t="shared" si="48"/>
        <v>Medidas de refuerzo, prevención</v>
      </c>
      <c r="Q122" s="22" t="s">
        <v>25</v>
      </c>
      <c r="R122" s="80" t="str">
        <f t="shared" si="29"/>
        <v>ActIvidades de promoción y prevención,seguimiento examenes periodicos</v>
      </c>
      <c r="S122" s="68" t="e">
        <f t="shared" si="30"/>
        <v>#DIV/0!</v>
      </c>
      <c r="T122" s="66"/>
      <c r="V122" s="73" t="str">
        <f t="shared" si="32"/>
        <v>Riesgo Bajo</v>
      </c>
      <c r="W122" s="74" t="str">
        <f>IF(V122="Riesgo Bajo",Variables!$C$19,IF('Base de datos'!V122="Riesgo Medio",Variables!$D$19,IF('Base de datos'!V122="Riesgo Alto",Variables!$E$19,IF(V122="Riesgo muy Alto",Variables!$E$19))))</f>
        <v xml:space="preserve">• Refuezo habilidades blandas 
• Seguimiento Lideres
•Refuerzo continuo
</v>
      </c>
      <c r="Y122" s="73" t="str">
        <f t="shared" si="33"/>
        <v>Riesgo Bajo</v>
      </c>
      <c r="Z122" s="80" t="str">
        <f>IF(Y122="Riesgo Bajo",Variables!$C$22,IF(Y122="Riesgo Medio",Variables!$D$22,IF(Y122="Riesgo Alto",Variables!$E$22,IF(Y122="Riesgo muy Alto",Variables!$E$22))))</f>
        <v>• Refuezo interacciones grupales 
• Trabajos colaborativos
• Seguimiento y refuerzo habilidades individuales</v>
      </c>
      <c r="AB122" s="73" t="str">
        <f t="shared" si="34"/>
        <v>Riesgo Bajo</v>
      </c>
      <c r="AC122" s="80" t="str">
        <f>IF(AB122="Riesgo Bajo",Variables!$C$25,IF(AB122="Riesgo Medio",Variables!$D$25,IF(AB122="Riesgo Alto",Variables!$E$25,IF(AB122="Riesgo muy Alto",Variables!$E$25))))</f>
        <v>• Continuar retroalimentación constante
• Grupos focales y participativos
• Incentivos cumplimento de logros</v>
      </c>
      <c r="AE122" s="73" t="str">
        <f t="shared" si="35"/>
        <v>Riesgo Bajo</v>
      </c>
      <c r="AF122" s="80" t="str">
        <f>IF(AE122="Riesgo Bajo",Variables!$C$28,IF(AE122="Riesgo Medio",Variables!$D$28,IF(AE122="Riesgo Alto",Variables!$E$28,IF(AE122="Riesgo muy Alto",Variables!$E$28))))</f>
        <v>• Continuar con induccion al puesto, organizacional y seguimiento</v>
      </c>
      <c r="AH122" s="73" t="str">
        <f t="shared" si="36"/>
        <v>Riesgo Bajo</v>
      </c>
      <c r="AI122" s="80" t="str">
        <f>IF(AH122="Riesgo Bajo",Variables!$C$31,IF(AH122="Riesgo Medio",Variables!$D$31,IF(AH122="Riesgo Alto",Variables!$E$31,IF(AH122="Riesgo muy Alto",Variables!$E$31))))</f>
        <v>• Continuar con elplan de formación y desarrollo
• Reforzar formaciones 
• Seguimiento cronogramas de capacitación</v>
      </c>
      <c r="AK122" s="73" t="str">
        <f t="shared" si="37"/>
        <v>Riesgo Bajo</v>
      </c>
      <c r="AL122" s="80" t="str">
        <f>IF(AK122="Riesgo Bajo",Variables!$C$34,IF(AK122="Riesgo Medio",Variables!$D$34,IF(AK122="Riesgo Alto",Variables!$E$34,IF(AK122="Riesgo muy Alto",Variables!$E$34))))</f>
        <v>• Continuar plan de desarrollo en puesto de trabajo</v>
      </c>
      <c r="AN122" s="73" t="str">
        <f t="shared" si="38"/>
        <v>Riesgo Bajo</v>
      </c>
      <c r="AO122" s="80" t="str">
        <f>IF(AN122="Riesgo Bajo",Variables!$C$37,IF(AN122="Riesgo Medio",Variables!$D$37,IF(AN122="Riesgo Alto",Variables!$E$37,IF(AN122="Riesgo muy Alto",Variables!$E$37))))</f>
        <v xml:space="preserve">• Supervision constante roles y responsabilidades
• Formación en Planeacion estrategica
• Refuerzo en Distribucion eficaz del tiempo </v>
      </c>
      <c r="AQ122" s="73" t="str">
        <f t="shared" si="39"/>
        <v>Riesgo Bajo</v>
      </c>
      <c r="AR122" s="80" t="str">
        <f>IF(AQ122="Riesgo Bajo",Variables!$C$40,IF(AQ122="Riesgo Medio",Variables!$D$40,IF(AQ122="Riesgo Alto",Variables!$E$40,IF(AQ122="Riesgo muy Alto",Variables!$E$40))))</f>
        <v xml:space="preserve">• Continuar acciones de preventivas sobre demandas de trabajo
• Ejecutar cronogramas con tiempos de entrega 
• Programación de horarios de acuerdo a normativiudad
• Seguimiento a horarios adicionales y su compensación
</v>
      </c>
      <c r="AT122" s="73" t="str">
        <f t="shared" si="40"/>
        <v>Riesgo Bajo</v>
      </c>
      <c r="AU122" s="80" t="str">
        <f>IF(AT122="Riesgo Bajo",Variables!$C$43,IF(AT122="Riesgo Medio",Variables!$D$43,IF(AT122="Riesgo Alto",Variables!$E$43,IF(AT122="Riesgo muy Alto",Variables!$E$43))))</f>
        <v xml:space="preserve">• Marcar prioridades en las tareas. 
• Establecer cronograas de entrega
•  Garantizar descansos y pausas activas
</v>
      </c>
      <c r="AV122" s="65" t="e">
        <f t="shared" si="41"/>
        <v>#DIV/0!</v>
      </c>
      <c r="AW122" s="73" t="e">
        <f t="shared" si="42"/>
        <v>#DIV/0!</v>
      </c>
      <c r="AY122" s="73" t="str">
        <f t="shared" si="43"/>
        <v>Riesgo Bajo</v>
      </c>
      <c r="AZ122" s="80" t="str">
        <f>IF(AY122="Riesgo Bajo",Variables!$C$47,IF(AY122="Riesgo Medio",Variables!$D$47,IF(AY122="Riesgo Alto",Variables!$E$47,IF(AY122="Riesgo muy Alto",Variables!$E$47))))</f>
        <v>• Divulgar alianzas estrategicas para  actividades de esparcimiento y recreacion
• Promover espacios de crecimiento personal, academico, espiritual o deportivo de forma periodica</v>
      </c>
      <c r="BB122" s="73" t="str">
        <f t="shared" si="44"/>
        <v>Riesgo Bajo</v>
      </c>
      <c r="BC122" s="80" t="str">
        <f>IF(BB122="Riesgo Bajo",Variables!$C$50,IF(BB122="Riesgo Medio",Variables!$D$50,IF(BB122="Riesgo Alto",Variables!$E$50,IF(BB122="Riesgo muy Alto",Variables!$E$50))))</f>
        <v xml:space="preserve">• Capacitar en manejo de las finanzas personales y familiares.
•  Promover ahorros </v>
      </c>
      <c r="BE122" s="73" t="str">
        <f t="shared" si="45"/>
        <v>Riesgo Bajo</v>
      </c>
      <c r="BF122" s="80" t="str">
        <f>IF(BE122="Riesgo Bajo",Variables!$C$53,IF(BE122="Riesgo Medio",Variables!$D$53,IF(BE122="Riesgo Alto",Variables!$E$53,IF(BE122="Riesgo muy Alto",Variables!$E$53))))</f>
        <v>• Sin amenaza, conservación, remodelaciones de acuerdo a condiciones economicas</v>
      </c>
      <c r="BH122" s="73" t="str">
        <f t="shared" si="46"/>
        <v>Riesgo Bajo</v>
      </c>
      <c r="BI122" s="80" t="str">
        <f>IF(BH122="Riesgo Bajo",Variables!$C$56,IF(BH122="Riesgo Medio",Variables!$D$56,IF(BH122="Riesgo Alto",Variables!$E$56,IF(BH122="Riesgo muy Alto",Variables!$E$56))))</f>
        <v xml:space="preserve">• Formaciones en manejo del estrés, inteligencia emocional, manejo de situaciones conflictivas, esparcimiento y tiempo libre
</v>
      </c>
      <c r="BK122" s="73" t="str">
        <f t="shared" si="47"/>
        <v>Riesgo Bajo</v>
      </c>
      <c r="BL122" s="80" t="str">
        <f>IF(BJ122&lt;=30,Variables!$C$59,IF(BJ122&lt;=50,Variables!$D$59,IF(BJ122&lt;=60,Variables!$E$59,IF(BJ122&gt;=100,Variables!E180))))</f>
        <v>• Promoción de la salud mental y prevención del trastorno mental en el  trabajo.
• Fomento de estilos de vida saludables.</v>
      </c>
    </row>
    <row r="123" spans="2:64" s="65" customFormat="1" ht="57" customHeight="1" x14ac:dyDescent="0.25">
      <c r="B123" s="66"/>
      <c r="E123" s="66"/>
      <c r="F123" s="66"/>
      <c r="G123" s="66"/>
      <c r="I123" s="67"/>
      <c r="J123" s="78" t="b">
        <f t="shared" si="49"/>
        <v>0</v>
      </c>
      <c r="K123" s="67"/>
      <c r="L123" s="78" t="b">
        <f t="shared" si="27"/>
        <v>0</v>
      </c>
      <c r="N123" s="73" t="str">
        <f t="shared" si="28"/>
        <v>Sin riesgo</v>
      </c>
      <c r="O123" s="74" t="str">
        <f t="shared" si="48"/>
        <v>Medidas de refuerzo, prevención</v>
      </c>
      <c r="Q123" s="22" t="s">
        <v>25</v>
      </c>
      <c r="R123" s="80" t="str">
        <f t="shared" si="29"/>
        <v>ActIvidades de promoción y prevención,seguimiento examenes periodicos</v>
      </c>
      <c r="S123" s="68" t="e">
        <f t="shared" si="30"/>
        <v>#DIV/0!</v>
      </c>
      <c r="T123" s="66"/>
      <c r="V123" s="73" t="str">
        <f t="shared" si="32"/>
        <v>Riesgo Bajo</v>
      </c>
      <c r="W123" s="74" t="str">
        <f>IF(V123="Riesgo Bajo",Variables!$C$19,IF('Base de datos'!V123="Riesgo Medio",Variables!$D$19,IF('Base de datos'!V123="Riesgo Alto",Variables!$E$19,IF(V123="Riesgo muy Alto",Variables!$E$19))))</f>
        <v xml:space="preserve">• Refuezo habilidades blandas 
• Seguimiento Lideres
•Refuerzo continuo
</v>
      </c>
      <c r="Y123" s="73" t="str">
        <f t="shared" si="33"/>
        <v>Riesgo Bajo</v>
      </c>
      <c r="Z123" s="80" t="str">
        <f>IF(Y123="Riesgo Bajo",Variables!$C$22,IF(Y123="Riesgo Medio",Variables!$D$22,IF(Y123="Riesgo Alto",Variables!$E$22,IF(Y123="Riesgo muy Alto",Variables!$E$22))))</f>
        <v>• Refuezo interacciones grupales 
• Trabajos colaborativos
• Seguimiento y refuerzo habilidades individuales</v>
      </c>
      <c r="AB123" s="73" t="str">
        <f t="shared" si="34"/>
        <v>Riesgo Bajo</v>
      </c>
      <c r="AC123" s="80" t="str">
        <f>IF(AB123="Riesgo Bajo",Variables!$C$25,IF(AB123="Riesgo Medio",Variables!$D$25,IF(AB123="Riesgo Alto",Variables!$E$25,IF(AB123="Riesgo muy Alto",Variables!$E$25))))</f>
        <v>• Continuar retroalimentación constante
• Grupos focales y participativos
• Incentivos cumplimento de logros</v>
      </c>
      <c r="AE123" s="73" t="str">
        <f t="shared" si="35"/>
        <v>Riesgo Bajo</v>
      </c>
      <c r="AF123" s="80" t="str">
        <f>IF(AE123="Riesgo Bajo",Variables!$C$28,IF(AE123="Riesgo Medio",Variables!$D$28,IF(AE123="Riesgo Alto",Variables!$E$28,IF(AE123="Riesgo muy Alto",Variables!$E$28))))</f>
        <v>• Continuar con induccion al puesto, organizacional y seguimiento</v>
      </c>
      <c r="AH123" s="73" t="str">
        <f t="shared" si="36"/>
        <v>Riesgo Bajo</v>
      </c>
      <c r="AI123" s="80" t="str">
        <f>IF(AH123="Riesgo Bajo",Variables!$C$31,IF(AH123="Riesgo Medio",Variables!$D$31,IF(AH123="Riesgo Alto",Variables!$E$31,IF(AH123="Riesgo muy Alto",Variables!$E$31))))</f>
        <v>• Continuar con elplan de formación y desarrollo
• Reforzar formaciones 
• Seguimiento cronogramas de capacitación</v>
      </c>
      <c r="AK123" s="73" t="str">
        <f t="shared" si="37"/>
        <v>Riesgo Bajo</v>
      </c>
      <c r="AL123" s="80" t="str">
        <f>IF(AK123="Riesgo Bajo",Variables!$C$34,IF(AK123="Riesgo Medio",Variables!$D$34,IF(AK123="Riesgo Alto",Variables!$E$34,IF(AK123="Riesgo muy Alto",Variables!$E$34))))</f>
        <v>• Continuar plan de desarrollo en puesto de trabajo</v>
      </c>
      <c r="AN123" s="73" t="str">
        <f t="shared" si="38"/>
        <v>Riesgo Bajo</v>
      </c>
      <c r="AO123" s="80" t="str">
        <f>IF(AN123="Riesgo Bajo",Variables!$C$37,IF(AN123="Riesgo Medio",Variables!$D$37,IF(AN123="Riesgo Alto",Variables!$E$37,IF(AN123="Riesgo muy Alto",Variables!$E$37))))</f>
        <v xml:space="preserve">• Supervision constante roles y responsabilidades
• Formación en Planeacion estrategica
• Refuerzo en Distribucion eficaz del tiempo </v>
      </c>
      <c r="AQ123" s="73" t="str">
        <f t="shared" si="39"/>
        <v>Riesgo Bajo</v>
      </c>
      <c r="AR123" s="80" t="str">
        <f>IF(AQ123="Riesgo Bajo",Variables!$C$40,IF(AQ123="Riesgo Medio",Variables!$D$40,IF(AQ123="Riesgo Alto",Variables!$E$40,IF(AQ123="Riesgo muy Alto",Variables!$E$40))))</f>
        <v xml:space="preserve">• Continuar acciones de preventivas sobre demandas de trabajo
• Ejecutar cronogramas con tiempos de entrega 
• Programación de horarios de acuerdo a normativiudad
• Seguimiento a horarios adicionales y su compensación
</v>
      </c>
      <c r="AT123" s="73" t="str">
        <f t="shared" si="40"/>
        <v>Riesgo Bajo</v>
      </c>
      <c r="AU123" s="80" t="str">
        <f>IF(AT123="Riesgo Bajo",Variables!$C$43,IF(AT123="Riesgo Medio",Variables!$D$43,IF(AT123="Riesgo Alto",Variables!$E$43,IF(AT123="Riesgo muy Alto",Variables!$E$43))))</f>
        <v xml:space="preserve">• Marcar prioridades en las tareas. 
• Establecer cronograas de entrega
•  Garantizar descansos y pausas activas
</v>
      </c>
      <c r="AV123" s="65" t="e">
        <f t="shared" si="41"/>
        <v>#DIV/0!</v>
      </c>
      <c r="AW123" s="73" t="e">
        <f t="shared" si="42"/>
        <v>#DIV/0!</v>
      </c>
      <c r="AY123" s="73" t="str">
        <f t="shared" si="43"/>
        <v>Riesgo Bajo</v>
      </c>
      <c r="AZ123" s="80" t="str">
        <f>IF(AY123="Riesgo Bajo",Variables!$C$47,IF(AY123="Riesgo Medio",Variables!$D$47,IF(AY123="Riesgo Alto",Variables!$E$47,IF(AY123="Riesgo muy Alto",Variables!$E$47))))</f>
        <v>• Divulgar alianzas estrategicas para  actividades de esparcimiento y recreacion
• Promover espacios de crecimiento personal, academico, espiritual o deportivo de forma periodica</v>
      </c>
      <c r="BB123" s="73" t="str">
        <f t="shared" si="44"/>
        <v>Riesgo Bajo</v>
      </c>
      <c r="BC123" s="80" t="str">
        <f>IF(BB123="Riesgo Bajo",Variables!$C$50,IF(BB123="Riesgo Medio",Variables!$D$50,IF(BB123="Riesgo Alto",Variables!$E$50,IF(BB123="Riesgo muy Alto",Variables!$E$50))))</f>
        <v xml:space="preserve">• Capacitar en manejo de las finanzas personales y familiares.
•  Promover ahorros </v>
      </c>
      <c r="BE123" s="73" t="str">
        <f t="shared" si="45"/>
        <v>Riesgo Bajo</v>
      </c>
      <c r="BF123" s="80" t="str">
        <f>IF(BE123="Riesgo Bajo",Variables!$C$53,IF(BE123="Riesgo Medio",Variables!$D$53,IF(BE123="Riesgo Alto",Variables!$E$53,IF(BE123="Riesgo muy Alto",Variables!$E$53))))</f>
        <v>• Sin amenaza, conservación, remodelaciones de acuerdo a condiciones economicas</v>
      </c>
      <c r="BH123" s="73" t="str">
        <f t="shared" si="46"/>
        <v>Riesgo Bajo</v>
      </c>
      <c r="BI123" s="80" t="str">
        <f>IF(BH123="Riesgo Bajo",Variables!$C$56,IF(BH123="Riesgo Medio",Variables!$D$56,IF(BH123="Riesgo Alto",Variables!$E$56,IF(BH123="Riesgo muy Alto",Variables!$E$56))))</f>
        <v xml:space="preserve">• Formaciones en manejo del estrés, inteligencia emocional, manejo de situaciones conflictivas, esparcimiento y tiempo libre
</v>
      </c>
      <c r="BK123" s="73" t="str">
        <f t="shared" si="47"/>
        <v>Riesgo Bajo</v>
      </c>
      <c r="BL123" s="80" t="str">
        <f>IF(BJ123&lt;=30,Variables!$C$59,IF(BJ123&lt;=50,Variables!$D$59,IF(BJ123&lt;=60,Variables!$E$59,IF(BJ123&gt;=100,Variables!E181))))</f>
        <v>• Promoción de la salud mental y prevención del trastorno mental en el  trabajo.
• Fomento de estilos de vida saludables.</v>
      </c>
    </row>
    <row r="124" spans="2:64" s="65" customFormat="1" ht="57" customHeight="1" x14ac:dyDescent="0.25">
      <c r="B124" s="66"/>
      <c r="E124" s="66"/>
      <c r="F124" s="66"/>
      <c r="G124" s="66"/>
      <c r="I124" s="67"/>
      <c r="J124" s="78" t="b">
        <f t="shared" si="49"/>
        <v>0</v>
      </c>
      <c r="K124" s="67"/>
      <c r="L124" s="78" t="b">
        <f t="shared" si="27"/>
        <v>0</v>
      </c>
      <c r="N124" s="73" t="str">
        <f t="shared" si="28"/>
        <v>Sin riesgo</v>
      </c>
      <c r="O124" s="74" t="str">
        <f t="shared" si="48"/>
        <v>Medidas de refuerzo, prevención</v>
      </c>
      <c r="Q124" s="22" t="s">
        <v>25</v>
      </c>
      <c r="R124" s="80" t="str">
        <f t="shared" si="29"/>
        <v>ActIvidades de promoción y prevención,seguimiento examenes periodicos</v>
      </c>
      <c r="S124" s="68" t="e">
        <f t="shared" si="30"/>
        <v>#DIV/0!</v>
      </c>
      <c r="T124" s="66"/>
      <c r="V124" s="73" t="str">
        <f t="shared" si="32"/>
        <v>Riesgo Bajo</v>
      </c>
      <c r="W124" s="74" t="str">
        <f>IF(V124="Riesgo Bajo",Variables!$C$19,IF('Base de datos'!V124="Riesgo Medio",Variables!$D$19,IF('Base de datos'!V124="Riesgo Alto",Variables!$E$19,IF(V124="Riesgo muy Alto",Variables!$E$19))))</f>
        <v xml:space="preserve">• Refuezo habilidades blandas 
• Seguimiento Lideres
•Refuerzo continuo
</v>
      </c>
      <c r="Y124" s="73" t="str">
        <f t="shared" si="33"/>
        <v>Riesgo Bajo</v>
      </c>
      <c r="Z124" s="80" t="str">
        <f>IF(Y124="Riesgo Bajo",Variables!$C$22,IF(Y124="Riesgo Medio",Variables!$D$22,IF(Y124="Riesgo Alto",Variables!$E$22,IF(Y124="Riesgo muy Alto",Variables!$E$22))))</f>
        <v>• Refuezo interacciones grupales 
• Trabajos colaborativos
• Seguimiento y refuerzo habilidades individuales</v>
      </c>
      <c r="AB124" s="73" t="str">
        <f t="shared" si="34"/>
        <v>Riesgo Bajo</v>
      </c>
      <c r="AC124" s="80" t="str">
        <f>IF(AB124="Riesgo Bajo",Variables!$C$25,IF(AB124="Riesgo Medio",Variables!$D$25,IF(AB124="Riesgo Alto",Variables!$E$25,IF(AB124="Riesgo muy Alto",Variables!$E$25))))</f>
        <v>• Continuar retroalimentación constante
• Grupos focales y participativos
• Incentivos cumplimento de logros</v>
      </c>
      <c r="AE124" s="73" t="str">
        <f t="shared" si="35"/>
        <v>Riesgo Bajo</v>
      </c>
      <c r="AF124" s="80" t="str">
        <f>IF(AE124="Riesgo Bajo",Variables!$C$28,IF(AE124="Riesgo Medio",Variables!$D$28,IF(AE124="Riesgo Alto",Variables!$E$28,IF(AE124="Riesgo muy Alto",Variables!$E$28))))</f>
        <v>• Continuar con induccion al puesto, organizacional y seguimiento</v>
      </c>
      <c r="AH124" s="73" t="str">
        <f t="shared" si="36"/>
        <v>Riesgo Bajo</v>
      </c>
      <c r="AI124" s="80" t="str">
        <f>IF(AH124="Riesgo Bajo",Variables!$C$31,IF(AH124="Riesgo Medio",Variables!$D$31,IF(AH124="Riesgo Alto",Variables!$E$31,IF(AH124="Riesgo muy Alto",Variables!$E$31))))</f>
        <v>• Continuar con elplan de formación y desarrollo
• Reforzar formaciones 
• Seguimiento cronogramas de capacitación</v>
      </c>
      <c r="AK124" s="73" t="str">
        <f t="shared" si="37"/>
        <v>Riesgo Bajo</v>
      </c>
      <c r="AL124" s="80" t="str">
        <f>IF(AK124="Riesgo Bajo",Variables!$C$34,IF(AK124="Riesgo Medio",Variables!$D$34,IF(AK124="Riesgo Alto",Variables!$E$34,IF(AK124="Riesgo muy Alto",Variables!$E$34))))</f>
        <v>• Continuar plan de desarrollo en puesto de trabajo</v>
      </c>
      <c r="AN124" s="73" t="str">
        <f t="shared" si="38"/>
        <v>Riesgo Bajo</v>
      </c>
      <c r="AO124" s="80" t="str">
        <f>IF(AN124="Riesgo Bajo",Variables!$C$37,IF(AN124="Riesgo Medio",Variables!$D$37,IF(AN124="Riesgo Alto",Variables!$E$37,IF(AN124="Riesgo muy Alto",Variables!$E$37))))</f>
        <v xml:space="preserve">• Supervision constante roles y responsabilidades
• Formación en Planeacion estrategica
• Refuerzo en Distribucion eficaz del tiempo </v>
      </c>
      <c r="AQ124" s="73" t="str">
        <f t="shared" si="39"/>
        <v>Riesgo Bajo</v>
      </c>
      <c r="AR124" s="80" t="str">
        <f>IF(AQ124="Riesgo Bajo",Variables!$C$40,IF(AQ124="Riesgo Medio",Variables!$D$40,IF(AQ124="Riesgo Alto",Variables!$E$40,IF(AQ124="Riesgo muy Alto",Variables!$E$40))))</f>
        <v xml:space="preserve">• Continuar acciones de preventivas sobre demandas de trabajo
• Ejecutar cronogramas con tiempos de entrega 
• Programación de horarios de acuerdo a normativiudad
• Seguimiento a horarios adicionales y su compensación
</v>
      </c>
      <c r="AT124" s="73" t="str">
        <f t="shared" si="40"/>
        <v>Riesgo Bajo</v>
      </c>
      <c r="AU124" s="80" t="str">
        <f>IF(AT124="Riesgo Bajo",Variables!$C$43,IF(AT124="Riesgo Medio",Variables!$D$43,IF(AT124="Riesgo Alto",Variables!$E$43,IF(AT124="Riesgo muy Alto",Variables!$E$43))))</f>
        <v xml:space="preserve">• Marcar prioridades en las tareas. 
• Establecer cronograas de entrega
•  Garantizar descansos y pausas activas
</v>
      </c>
      <c r="AV124" s="65" t="e">
        <f t="shared" si="41"/>
        <v>#DIV/0!</v>
      </c>
      <c r="AW124" s="73" t="e">
        <f t="shared" si="42"/>
        <v>#DIV/0!</v>
      </c>
      <c r="AY124" s="73" t="str">
        <f t="shared" si="43"/>
        <v>Riesgo Bajo</v>
      </c>
      <c r="AZ124" s="80" t="str">
        <f>IF(AY124="Riesgo Bajo",Variables!$C$47,IF(AY124="Riesgo Medio",Variables!$D$47,IF(AY124="Riesgo Alto",Variables!$E$47,IF(AY124="Riesgo muy Alto",Variables!$E$47))))</f>
        <v>• Divulgar alianzas estrategicas para  actividades de esparcimiento y recreacion
• Promover espacios de crecimiento personal, academico, espiritual o deportivo de forma periodica</v>
      </c>
      <c r="BB124" s="73" t="str">
        <f t="shared" si="44"/>
        <v>Riesgo Bajo</v>
      </c>
      <c r="BC124" s="80" t="str">
        <f>IF(BB124="Riesgo Bajo",Variables!$C$50,IF(BB124="Riesgo Medio",Variables!$D$50,IF(BB124="Riesgo Alto",Variables!$E$50,IF(BB124="Riesgo muy Alto",Variables!$E$50))))</f>
        <v xml:space="preserve">• Capacitar en manejo de las finanzas personales y familiares.
•  Promover ahorros </v>
      </c>
      <c r="BE124" s="73" t="str">
        <f t="shared" si="45"/>
        <v>Riesgo Bajo</v>
      </c>
      <c r="BF124" s="80" t="str">
        <f>IF(BE124="Riesgo Bajo",Variables!$C$53,IF(BE124="Riesgo Medio",Variables!$D$53,IF(BE124="Riesgo Alto",Variables!$E$53,IF(BE124="Riesgo muy Alto",Variables!$E$53))))</f>
        <v>• Sin amenaza, conservación, remodelaciones de acuerdo a condiciones economicas</v>
      </c>
      <c r="BH124" s="73" t="str">
        <f t="shared" si="46"/>
        <v>Riesgo Bajo</v>
      </c>
      <c r="BI124" s="80" t="str">
        <f>IF(BH124="Riesgo Bajo",Variables!$C$56,IF(BH124="Riesgo Medio",Variables!$D$56,IF(BH124="Riesgo Alto",Variables!$E$56,IF(BH124="Riesgo muy Alto",Variables!$E$56))))</f>
        <v xml:space="preserve">• Formaciones en manejo del estrés, inteligencia emocional, manejo de situaciones conflictivas, esparcimiento y tiempo libre
</v>
      </c>
      <c r="BK124" s="73" t="str">
        <f t="shared" si="47"/>
        <v>Riesgo Bajo</v>
      </c>
      <c r="BL124" s="80" t="str">
        <f>IF(BJ124&lt;=30,Variables!$C$59,IF(BJ124&lt;=50,Variables!$D$59,IF(BJ124&lt;=60,Variables!$E$59,IF(BJ124&gt;=100,Variables!E182))))</f>
        <v>• Promoción de la salud mental y prevención del trastorno mental en el  trabajo.
• Fomento de estilos de vida saludables.</v>
      </c>
    </row>
    <row r="125" spans="2:64" s="65" customFormat="1" ht="57" customHeight="1" x14ac:dyDescent="0.25">
      <c r="B125" s="66"/>
      <c r="E125" s="66"/>
      <c r="F125" s="66"/>
      <c r="G125" s="66"/>
      <c r="I125" s="67"/>
      <c r="J125" s="78" t="b">
        <f t="shared" si="49"/>
        <v>0</v>
      </c>
      <c r="K125" s="67"/>
      <c r="L125" s="78" t="b">
        <f t="shared" si="27"/>
        <v>0</v>
      </c>
      <c r="N125" s="73" t="str">
        <f t="shared" si="28"/>
        <v>Sin riesgo</v>
      </c>
      <c r="O125" s="74" t="str">
        <f t="shared" si="48"/>
        <v>Medidas de refuerzo, prevención</v>
      </c>
      <c r="Q125" s="22" t="s">
        <v>25</v>
      </c>
      <c r="R125" s="80" t="str">
        <f t="shared" si="29"/>
        <v>ActIvidades de promoción y prevención,seguimiento examenes periodicos</v>
      </c>
      <c r="S125" s="68" t="e">
        <f t="shared" si="30"/>
        <v>#DIV/0!</v>
      </c>
      <c r="T125" s="66"/>
      <c r="V125" s="73" t="str">
        <f t="shared" si="32"/>
        <v>Riesgo Bajo</v>
      </c>
      <c r="W125" s="74" t="str">
        <f>IF(V125="Riesgo Bajo",Variables!$C$19,IF('Base de datos'!V125="Riesgo Medio",Variables!$D$19,IF('Base de datos'!V125="Riesgo Alto",Variables!$E$19,IF(V125="Riesgo muy Alto",Variables!$E$19))))</f>
        <v xml:space="preserve">• Refuezo habilidades blandas 
• Seguimiento Lideres
•Refuerzo continuo
</v>
      </c>
      <c r="Y125" s="73" t="str">
        <f t="shared" si="33"/>
        <v>Riesgo Bajo</v>
      </c>
      <c r="Z125" s="80" t="str">
        <f>IF(Y125="Riesgo Bajo",Variables!$C$22,IF(Y125="Riesgo Medio",Variables!$D$22,IF(Y125="Riesgo Alto",Variables!$E$22,IF(Y125="Riesgo muy Alto",Variables!$E$22))))</f>
        <v>• Refuezo interacciones grupales 
• Trabajos colaborativos
• Seguimiento y refuerzo habilidades individuales</v>
      </c>
      <c r="AB125" s="73" t="str">
        <f t="shared" si="34"/>
        <v>Riesgo Bajo</v>
      </c>
      <c r="AC125" s="80" t="str">
        <f>IF(AB125="Riesgo Bajo",Variables!$C$25,IF(AB125="Riesgo Medio",Variables!$D$25,IF(AB125="Riesgo Alto",Variables!$E$25,IF(AB125="Riesgo muy Alto",Variables!$E$25))))</f>
        <v>• Continuar retroalimentación constante
• Grupos focales y participativos
• Incentivos cumplimento de logros</v>
      </c>
      <c r="AE125" s="73" t="str">
        <f t="shared" si="35"/>
        <v>Riesgo Bajo</v>
      </c>
      <c r="AF125" s="80" t="str">
        <f>IF(AE125="Riesgo Bajo",Variables!$C$28,IF(AE125="Riesgo Medio",Variables!$D$28,IF(AE125="Riesgo Alto",Variables!$E$28,IF(AE125="Riesgo muy Alto",Variables!$E$28))))</f>
        <v>• Continuar con induccion al puesto, organizacional y seguimiento</v>
      </c>
      <c r="AH125" s="73" t="str">
        <f t="shared" si="36"/>
        <v>Riesgo Bajo</v>
      </c>
      <c r="AI125" s="80" t="str">
        <f>IF(AH125="Riesgo Bajo",Variables!$C$31,IF(AH125="Riesgo Medio",Variables!$D$31,IF(AH125="Riesgo Alto",Variables!$E$31,IF(AH125="Riesgo muy Alto",Variables!$E$31))))</f>
        <v>• Continuar con elplan de formación y desarrollo
• Reforzar formaciones 
• Seguimiento cronogramas de capacitación</v>
      </c>
      <c r="AK125" s="73" t="str">
        <f t="shared" si="37"/>
        <v>Riesgo Bajo</v>
      </c>
      <c r="AL125" s="80" t="str">
        <f>IF(AK125="Riesgo Bajo",Variables!$C$34,IF(AK125="Riesgo Medio",Variables!$D$34,IF(AK125="Riesgo Alto",Variables!$E$34,IF(AK125="Riesgo muy Alto",Variables!$E$34))))</f>
        <v>• Continuar plan de desarrollo en puesto de trabajo</v>
      </c>
      <c r="AN125" s="73" t="str">
        <f t="shared" si="38"/>
        <v>Riesgo Bajo</v>
      </c>
      <c r="AO125" s="80" t="str">
        <f>IF(AN125="Riesgo Bajo",Variables!$C$37,IF(AN125="Riesgo Medio",Variables!$D$37,IF(AN125="Riesgo Alto",Variables!$E$37,IF(AN125="Riesgo muy Alto",Variables!$E$37))))</f>
        <v xml:space="preserve">• Supervision constante roles y responsabilidades
• Formación en Planeacion estrategica
• Refuerzo en Distribucion eficaz del tiempo </v>
      </c>
      <c r="AQ125" s="73" t="str">
        <f t="shared" si="39"/>
        <v>Riesgo Bajo</v>
      </c>
      <c r="AR125" s="80" t="str">
        <f>IF(AQ125="Riesgo Bajo",Variables!$C$40,IF(AQ125="Riesgo Medio",Variables!$D$40,IF(AQ125="Riesgo Alto",Variables!$E$40,IF(AQ125="Riesgo muy Alto",Variables!$E$40))))</f>
        <v xml:space="preserve">• Continuar acciones de preventivas sobre demandas de trabajo
• Ejecutar cronogramas con tiempos de entrega 
• Programación de horarios de acuerdo a normativiudad
• Seguimiento a horarios adicionales y su compensación
</v>
      </c>
      <c r="AT125" s="73" t="str">
        <f t="shared" si="40"/>
        <v>Riesgo Bajo</v>
      </c>
      <c r="AU125" s="80" t="str">
        <f>IF(AT125="Riesgo Bajo",Variables!$C$43,IF(AT125="Riesgo Medio",Variables!$D$43,IF(AT125="Riesgo Alto",Variables!$E$43,IF(AT125="Riesgo muy Alto",Variables!$E$43))))</f>
        <v xml:space="preserve">• Marcar prioridades en las tareas. 
• Establecer cronograas de entrega
•  Garantizar descansos y pausas activas
</v>
      </c>
      <c r="AV125" s="65" t="e">
        <f t="shared" si="41"/>
        <v>#DIV/0!</v>
      </c>
      <c r="AW125" s="73" t="e">
        <f t="shared" si="42"/>
        <v>#DIV/0!</v>
      </c>
      <c r="AY125" s="73" t="str">
        <f t="shared" si="43"/>
        <v>Riesgo Bajo</v>
      </c>
      <c r="AZ125" s="80" t="str">
        <f>IF(AY125="Riesgo Bajo",Variables!$C$47,IF(AY125="Riesgo Medio",Variables!$D$47,IF(AY125="Riesgo Alto",Variables!$E$47,IF(AY125="Riesgo muy Alto",Variables!$E$47))))</f>
        <v>• Divulgar alianzas estrategicas para  actividades de esparcimiento y recreacion
• Promover espacios de crecimiento personal, academico, espiritual o deportivo de forma periodica</v>
      </c>
      <c r="BB125" s="73" t="str">
        <f t="shared" si="44"/>
        <v>Riesgo Bajo</v>
      </c>
      <c r="BC125" s="80" t="str">
        <f>IF(BB125="Riesgo Bajo",Variables!$C$50,IF(BB125="Riesgo Medio",Variables!$D$50,IF(BB125="Riesgo Alto",Variables!$E$50,IF(BB125="Riesgo muy Alto",Variables!$E$50))))</f>
        <v xml:space="preserve">• Capacitar en manejo de las finanzas personales y familiares.
•  Promover ahorros </v>
      </c>
      <c r="BE125" s="73" t="str">
        <f t="shared" si="45"/>
        <v>Riesgo Bajo</v>
      </c>
      <c r="BF125" s="80" t="str">
        <f>IF(BE125="Riesgo Bajo",Variables!$C$53,IF(BE125="Riesgo Medio",Variables!$D$53,IF(BE125="Riesgo Alto",Variables!$E$53,IF(BE125="Riesgo muy Alto",Variables!$E$53))))</f>
        <v>• Sin amenaza, conservación, remodelaciones de acuerdo a condiciones economicas</v>
      </c>
      <c r="BH125" s="73" t="str">
        <f t="shared" si="46"/>
        <v>Riesgo Bajo</v>
      </c>
      <c r="BI125" s="80" t="str">
        <f>IF(BH125="Riesgo Bajo",Variables!$C$56,IF(BH125="Riesgo Medio",Variables!$D$56,IF(BH125="Riesgo Alto",Variables!$E$56,IF(BH125="Riesgo muy Alto",Variables!$E$56))))</f>
        <v xml:space="preserve">• Formaciones en manejo del estrés, inteligencia emocional, manejo de situaciones conflictivas, esparcimiento y tiempo libre
</v>
      </c>
      <c r="BK125" s="73" t="str">
        <f t="shared" si="47"/>
        <v>Riesgo Bajo</v>
      </c>
      <c r="BL125" s="80" t="str">
        <f>IF(BJ125&lt;=30,Variables!$C$59,IF(BJ125&lt;=50,Variables!$D$59,IF(BJ125&lt;=60,Variables!$E$59,IF(BJ125&gt;=100,Variables!E183))))</f>
        <v>• Promoción de la salud mental y prevención del trastorno mental en el  trabajo.
• Fomento de estilos de vida saludables.</v>
      </c>
    </row>
    <row r="126" spans="2:64" s="65" customFormat="1" ht="57" customHeight="1" x14ac:dyDescent="0.25">
      <c r="B126" s="66"/>
      <c r="E126" s="66"/>
      <c r="F126" s="66"/>
      <c r="G126" s="66"/>
      <c r="I126" s="67"/>
      <c r="J126" s="78" t="b">
        <f t="shared" si="49"/>
        <v>0</v>
      </c>
      <c r="K126" s="67"/>
      <c r="L126" s="78" t="b">
        <f t="shared" si="27"/>
        <v>0</v>
      </c>
      <c r="N126" s="73" t="str">
        <f t="shared" si="28"/>
        <v>Sin riesgo</v>
      </c>
      <c r="O126" s="74" t="str">
        <f t="shared" si="48"/>
        <v>Medidas de refuerzo, prevención</v>
      </c>
      <c r="Q126" s="22" t="s">
        <v>25</v>
      </c>
      <c r="R126" s="80" t="str">
        <f t="shared" si="29"/>
        <v>ActIvidades de promoción y prevención,seguimiento examenes periodicos</v>
      </c>
      <c r="S126" s="68" t="e">
        <f t="shared" si="30"/>
        <v>#DIV/0!</v>
      </c>
      <c r="T126" s="66"/>
      <c r="V126" s="73" t="str">
        <f t="shared" si="32"/>
        <v>Riesgo Bajo</v>
      </c>
      <c r="W126" s="74" t="str">
        <f>IF(V126="Riesgo Bajo",Variables!$C$19,IF('Base de datos'!V126="Riesgo Medio",Variables!$D$19,IF('Base de datos'!V126="Riesgo Alto",Variables!$E$19,IF(V126="Riesgo muy Alto",Variables!$E$19))))</f>
        <v xml:space="preserve">• Refuezo habilidades blandas 
• Seguimiento Lideres
•Refuerzo continuo
</v>
      </c>
      <c r="Y126" s="73" t="str">
        <f t="shared" si="33"/>
        <v>Riesgo Bajo</v>
      </c>
      <c r="Z126" s="80" t="str">
        <f>IF(Y126="Riesgo Bajo",Variables!$C$22,IF(Y126="Riesgo Medio",Variables!$D$22,IF(Y126="Riesgo Alto",Variables!$E$22,IF(Y126="Riesgo muy Alto",Variables!$E$22))))</f>
        <v>• Refuezo interacciones grupales 
• Trabajos colaborativos
• Seguimiento y refuerzo habilidades individuales</v>
      </c>
      <c r="AB126" s="73" t="str">
        <f t="shared" si="34"/>
        <v>Riesgo Bajo</v>
      </c>
      <c r="AC126" s="80" t="str">
        <f>IF(AB126="Riesgo Bajo",Variables!$C$25,IF(AB126="Riesgo Medio",Variables!$D$25,IF(AB126="Riesgo Alto",Variables!$E$25,IF(AB126="Riesgo muy Alto",Variables!$E$25))))</f>
        <v>• Continuar retroalimentación constante
• Grupos focales y participativos
• Incentivos cumplimento de logros</v>
      </c>
      <c r="AE126" s="73" t="str">
        <f t="shared" si="35"/>
        <v>Riesgo Bajo</v>
      </c>
      <c r="AF126" s="80" t="str">
        <f>IF(AE126="Riesgo Bajo",Variables!$C$28,IF(AE126="Riesgo Medio",Variables!$D$28,IF(AE126="Riesgo Alto",Variables!$E$28,IF(AE126="Riesgo muy Alto",Variables!$E$28))))</f>
        <v>• Continuar con induccion al puesto, organizacional y seguimiento</v>
      </c>
      <c r="AH126" s="73" t="str">
        <f t="shared" si="36"/>
        <v>Riesgo Bajo</v>
      </c>
      <c r="AI126" s="80" t="str">
        <f>IF(AH126="Riesgo Bajo",Variables!$C$31,IF(AH126="Riesgo Medio",Variables!$D$31,IF(AH126="Riesgo Alto",Variables!$E$31,IF(AH126="Riesgo muy Alto",Variables!$E$31))))</f>
        <v>• Continuar con elplan de formación y desarrollo
• Reforzar formaciones 
• Seguimiento cronogramas de capacitación</v>
      </c>
      <c r="AK126" s="73" t="str">
        <f t="shared" si="37"/>
        <v>Riesgo Bajo</v>
      </c>
      <c r="AL126" s="80" t="str">
        <f>IF(AK126="Riesgo Bajo",Variables!$C$34,IF(AK126="Riesgo Medio",Variables!$D$34,IF(AK126="Riesgo Alto",Variables!$E$34,IF(AK126="Riesgo muy Alto",Variables!$E$34))))</f>
        <v>• Continuar plan de desarrollo en puesto de trabajo</v>
      </c>
      <c r="AN126" s="73" t="str">
        <f t="shared" si="38"/>
        <v>Riesgo Bajo</v>
      </c>
      <c r="AO126" s="80" t="str">
        <f>IF(AN126="Riesgo Bajo",Variables!$C$37,IF(AN126="Riesgo Medio",Variables!$D$37,IF(AN126="Riesgo Alto",Variables!$E$37,IF(AN126="Riesgo muy Alto",Variables!$E$37))))</f>
        <v xml:space="preserve">• Supervision constante roles y responsabilidades
• Formación en Planeacion estrategica
• Refuerzo en Distribucion eficaz del tiempo </v>
      </c>
      <c r="AQ126" s="73" t="str">
        <f t="shared" si="39"/>
        <v>Riesgo Bajo</v>
      </c>
      <c r="AR126" s="80" t="str">
        <f>IF(AQ126="Riesgo Bajo",Variables!$C$40,IF(AQ126="Riesgo Medio",Variables!$D$40,IF(AQ126="Riesgo Alto",Variables!$E$40,IF(AQ126="Riesgo muy Alto",Variables!$E$40))))</f>
        <v xml:space="preserve">• Continuar acciones de preventivas sobre demandas de trabajo
• Ejecutar cronogramas con tiempos de entrega 
• Programación de horarios de acuerdo a normativiudad
• Seguimiento a horarios adicionales y su compensación
</v>
      </c>
      <c r="AT126" s="73" t="str">
        <f t="shared" si="40"/>
        <v>Riesgo Bajo</v>
      </c>
      <c r="AU126" s="80" t="str">
        <f>IF(AT126="Riesgo Bajo",Variables!$C$43,IF(AT126="Riesgo Medio",Variables!$D$43,IF(AT126="Riesgo Alto",Variables!$E$43,IF(AT126="Riesgo muy Alto",Variables!$E$43))))</f>
        <v xml:space="preserve">• Marcar prioridades en las tareas. 
• Establecer cronograas de entrega
•  Garantizar descansos y pausas activas
</v>
      </c>
      <c r="AV126" s="65" t="e">
        <f t="shared" si="41"/>
        <v>#DIV/0!</v>
      </c>
      <c r="AW126" s="73" t="e">
        <f t="shared" si="42"/>
        <v>#DIV/0!</v>
      </c>
      <c r="AY126" s="73" t="str">
        <f t="shared" si="43"/>
        <v>Riesgo Bajo</v>
      </c>
      <c r="AZ126" s="80" t="str">
        <f>IF(AY126="Riesgo Bajo",Variables!$C$47,IF(AY126="Riesgo Medio",Variables!$D$47,IF(AY126="Riesgo Alto",Variables!$E$47,IF(AY126="Riesgo muy Alto",Variables!$E$47))))</f>
        <v>• Divulgar alianzas estrategicas para  actividades de esparcimiento y recreacion
• Promover espacios de crecimiento personal, academico, espiritual o deportivo de forma periodica</v>
      </c>
      <c r="BB126" s="73" t="str">
        <f t="shared" si="44"/>
        <v>Riesgo Bajo</v>
      </c>
      <c r="BC126" s="80" t="str">
        <f>IF(BB126="Riesgo Bajo",Variables!$C$50,IF(BB126="Riesgo Medio",Variables!$D$50,IF(BB126="Riesgo Alto",Variables!$E$50,IF(BB126="Riesgo muy Alto",Variables!$E$50))))</f>
        <v xml:space="preserve">• Capacitar en manejo de las finanzas personales y familiares.
•  Promover ahorros </v>
      </c>
      <c r="BE126" s="73" t="str">
        <f t="shared" si="45"/>
        <v>Riesgo Bajo</v>
      </c>
      <c r="BF126" s="80" t="str">
        <f>IF(BE126="Riesgo Bajo",Variables!$C$53,IF(BE126="Riesgo Medio",Variables!$D$53,IF(BE126="Riesgo Alto",Variables!$E$53,IF(BE126="Riesgo muy Alto",Variables!$E$53))))</f>
        <v>• Sin amenaza, conservación, remodelaciones de acuerdo a condiciones economicas</v>
      </c>
      <c r="BH126" s="73" t="str">
        <f t="shared" si="46"/>
        <v>Riesgo Bajo</v>
      </c>
      <c r="BI126" s="80" t="str">
        <f>IF(BH126="Riesgo Bajo",Variables!$C$56,IF(BH126="Riesgo Medio",Variables!$D$56,IF(BH126="Riesgo Alto",Variables!$E$56,IF(BH126="Riesgo muy Alto",Variables!$E$56))))</f>
        <v xml:space="preserve">• Formaciones en manejo del estrés, inteligencia emocional, manejo de situaciones conflictivas, esparcimiento y tiempo libre
</v>
      </c>
      <c r="BK126" s="73" t="str">
        <f t="shared" si="47"/>
        <v>Riesgo Bajo</v>
      </c>
      <c r="BL126" s="80" t="str">
        <f>IF(BJ126&lt;=30,Variables!$C$59,IF(BJ126&lt;=50,Variables!$D$59,IF(BJ126&lt;=60,Variables!$E$59,IF(BJ126&gt;=100,Variables!E184))))</f>
        <v>• Promoción de la salud mental y prevención del trastorno mental en el  trabajo.
• Fomento de estilos de vida saludables.</v>
      </c>
    </row>
    <row r="127" spans="2:64" s="65" customFormat="1" ht="57" customHeight="1" x14ac:dyDescent="0.25">
      <c r="B127" s="66"/>
      <c r="E127" s="66"/>
      <c r="F127" s="66"/>
      <c r="G127" s="66"/>
      <c r="I127" s="67"/>
      <c r="J127" s="78" t="b">
        <f t="shared" si="49"/>
        <v>0</v>
      </c>
      <c r="K127" s="67"/>
      <c r="L127" s="78" t="b">
        <f t="shared" si="27"/>
        <v>0</v>
      </c>
      <c r="N127" s="73" t="str">
        <f t="shared" si="28"/>
        <v>Sin riesgo</v>
      </c>
      <c r="O127" s="74" t="str">
        <f t="shared" si="48"/>
        <v>Medidas de refuerzo, prevención</v>
      </c>
      <c r="Q127" s="22" t="s">
        <v>25</v>
      </c>
      <c r="R127" s="80" t="str">
        <f t="shared" si="29"/>
        <v>ActIvidades de promoción y prevención,seguimiento examenes periodicos</v>
      </c>
      <c r="S127" s="68" t="e">
        <f t="shared" si="30"/>
        <v>#DIV/0!</v>
      </c>
      <c r="T127" s="66"/>
      <c r="V127" s="73" t="str">
        <f t="shared" si="32"/>
        <v>Riesgo Bajo</v>
      </c>
      <c r="W127" s="74" t="str">
        <f>IF(V127="Riesgo Bajo",Variables!$C$19,IF('Base de datos'!V127="Riesgo Medio",Variables!$D$19,IF('Base de datos'!V127="Riesgo Alto",Variables!$E$19,IF(V127="Riesgo muy Alto",Variables!$E$19))))</f>
        <v xml:space="preserve">• Refuezo habilidades blandas 
• Seguimiento Lideres
•Refuerzo continuo
</v>
      </c>
      <c r="Y127" s="73" t="str">
        <f t="shared" si="33"/>
        <v>Riesgo Bajo</v>
      </c>
      <c r="Z127" s="80" t="str">
        <f>IF(Y127="Riesgo Bajo",Variables!$C$22,IF(Y127="Riesgo Medio",Variables!$D$22,IF(Y127="Riesgo Alto",Variables!$E$22,IF(Y127="Riesgo muy Alto",Variables!$E$22))))</f>
        <v>• Refuezo interacciones grupales 
• Trabajos colaborativos
• Seguimiento y refuerzo habilidades individuales</v>
      </c>
      <c r="AB127" s="73" t="str">
        <f t="shared" si="34"/>
        <v>Riesgo Bajo</v>
      </c>
      <c r="AC127" s="80" t="str">
        <f>IF(AB127="Riesgo Bajo",Variables!$C$25,IF(AB127="Riesgo Medio",Variables!$D$25,IF(AB127="Riesgo Alto",Variables!$E$25,IF(AB127="Riesgo muy Alto",Variables!$E$25))))</f>
        <v>• Continuar retroalimentación constante
• Grupos focales y participativos
• Incentivos cumplimento de logros</v>
      </c>
      <c r="AE127" s="73" t="str">
        <f t="shared" si="35"/>
        <v>Riesgo Bajo</v>
      </c>
      <c r="AF127" s="80" t="str">
        <f>IF(AE127="Riesgo Bajo",Variables!$C$28,IF(AE127="Riesgo Medio",Variables!$D$28,IF(AE127="Riesgo Alto",Variables!$E$28,IF(AE127="Riesgo muy Alto",Variables!$E$28))))</f>
        <v>• Continuar con induccion al puesto, organizacional y seguimiento</v>
      </c>
      <c r="AH127" s="73" t="str">
        <f t="shared" si="36"/>
        <v>Riesgo Bajo</v>
      </c>
      <c r="AI127" s="80" t="str">
        <f>IF(AH127="Riesgo Bajo",Variables!$C$31,IF(AH127="Riesgo Medio",Variables!$D$31,IF(AH127="Riesgo Alto",Variables!$E$31,IF(AH127="Riesgo muy Alto",Variables!$E$31))))</f>
        <v>• Continuar con elplan de formación y desarrollo
• Reforzar formaciones 
• Seguimiento cronogramas de capacitación</v>
      </c>
      <c r="AK127" s="73" t="str">
        <f t="shared" si="37"/>
        <v>Riesgo Bajo</v>
      </c>
      <c r="AL127" s="80" t="str">
        <f>IF(AK127="Riesgo Bajo",Variables!$C$34,IF(AK127="Riesgo Medio",Variables!$D$34,IF(AK127="Riesgo Alto",Variables!$E$34,IF(AK127="Riesgo muy Alto",Variables!$E$34))))</f>
        <v>• Continuar plan de desarrollo en puesto de trabajo</v>
      </c>
      <c r="AN127" s="73" t="str">
        <f t="shared" si="38"/>
        <v>Riesgo Bajo</v>
      </c>
      <c r="AO127" s="80" t="str">
        <f>IF(AN127="Riesgo Bajo",Variables!$C$37,IF(AN127="Riesgo Medio",Variables!$D$37,IF(AN127="Riesgo Alto",Variables!$E$37,IF(AN127="Riesgo muy Alto",Variables!$E$37))))</f>
        <v xml:space="preserve">• Supervision constante roles y responsabilidades
• Formación en Planeacion estrategica
• Refuerzo en Distribucion eficaz del tiempo </v>
      </c>
      <c r="AQ127" s="73" t="str">
        <f t="shared" si="39"/>
        <v>Riesgo Bajo</v>
      </c>
      <c r="AR127" s="80" t="str">
        <f>IF(AQ127="Riesgo Bajo",Variables!$C$40,IF(AQ127="Riesgo Medio",Variables!$D$40,IF(AQ127="Riesgo Alto",Variables!$E$40,IF(AQ127="Riesgo muy Alto",Variables!$E$40))))</f>
        <v xml:space="preserve">• Continuar acciones de preventivas sobre demandas de trabajo
• Ejecutar cronogramas con tiempos de entrega 
• Programación de horarios de acuerdo a normativiudad
• Seguimiento a horarios adicionales y su compensación
</v>
      </c>
      <c r="AT127" s="73" t="str">
        <f t="shared" si="40"/>
        <v>Riesgo Bajo</v>
      </c>
      <c r="AU127" s="80" t="str">
        <f>IF(AT127="Riesgo Bajo",Variables!$C$43,IF(AT127="Riesgo Medio",Variables!$D$43,IF(AT127="Riesgo Alto",Variables!$E$43,IF(AT127="Riesgo muy Alto",Variables!$E$43))))</f>
        <v xml:space="preserve">• Marcar prioridades en las tareas. 
• Establecer cronograas de entrega
•  Garantizar descansos y pausas activas
</v>
      </c>
      <c r="AV127" s="65" t="e">
        <f t="shared" si="41"/>
        <v>#DIV/0!</v>
      </c>
      <c r="AW127" s="73" t="e">
        <f t="shared" si="42"/>
        <v>#DIV/0!</v>
      </c>
      <c r="AY127" s="73" t="str">
        <f t="shared" si="43"/>
        <v>Riesgo Bajo</v>
      </c>
      <c r="AZ127" s="80" t="str">
        <f>IF(AY127="Riesgo Bajo",Variables!$C$47,IF(AY127="Riesgo Medio",Variables!$D$47,IF(AY127="Riesgo Alto",Variables!$E$47,IF(AY127="Riesgo muy Alto",Variables!$E$47))))</f>
        <v>• Divulgar alianzas estrategicas para  actividades de esparcimiento y recreacion
• Promover espacios de crecimiento personal, academico, espiritual o deportivo de forma periodica</v>
      </c>
      <c r="BB127" s="73" t="str">
        <f t="shared" si="44"/>
        <v>Riesgo Bajo</v>
      </c>
      <c r="BC127" s="80" t="str">
        <f>IF(BB127="Riesgo Bajo",Variables!$C$50,IF(BB127="Riesgo Medio",Variables!$D$50,IF(BB127="Riesgo Alto",Variables!$E$50,IF(BB127="Riesgo muy Alto",Variables!$E$50))))</f>
        <v xml:space="preserve">• Capacitar en manejo de las finanzas personales y familiares.
•  Promover ahorros </v>
      </c>
      <c r="BE127" s="73" t="str">
        <f t="shared" si="45"/>
        <v>Riesgo Bajo</v>
      </c>
      <c r="BF127" s="80" t="str">
        <f>IF(BE127="Riesgo Bajo",Variables!$C$53,IF(BE127="Riesgo Medio",Variables!$D$53,IF(BE127="Riesgo Alto",Variables!$E$53,IF(BE127="Riesgo muy Alto",Variables!$E$53))))</f>
        <v>• Sin amenaza, conservación, remodelaciones de acuerdo a condiciones economicas</v>
      </c>
      <c r="BH127" s="73" t="str">
        <f t="shared" si="46"/>
        <v>Riesgo Bajo</v>
      </c>
      <c r="BI127" s="80" t="str">
        <f>IF(BH127="Riesgo Bajo",Variables!$C$56,IF(BH127="Riesgo Medio",Variables!$D$56,IF(BH127="Riesgo Alto",Variables!$E$56,IF(BH127="Riesgo muy Alto",Variables!$E$56))))</f>
        <v xml:space="preserve">• Formaciones en manejo del estrés, inteligencia emocional, manejo de situaciones conflictivas, esparcimiento y tiempo libre
</v>
      </c>
      <c r="BK127" s="73" t="str">
        <f t="shared" si="47"/>
        <v>Riesgo Bajo</v>
      </c>
      <c r="BL127" s="80" t="str">
        <f>IF(BJ127&lt;=30,Variables!$C$59,IF(BJ127&lt;=50,Variables!$D$59,IF(BJ127&lt;=60,Variables!$E$59,IF(BJ127&gt;=100,Variables!E185))))</f>
        <v>• Promoción de la salud mental y prevención del trastorno mental en el  trabajo.
• Fomento de estilos de vida saludables.</v>
      </c>
    </row>
    <row r="128" spans="2:64" s="65" customFormat="1" ht="57" customHeight="1" x14ac:dyDescent="0.25">
      <c r="B128" s="66"/>
      <c r="E128" s="66"/>
      <c r="F128" s="66"/>
      <c r="G128" s="66"/>
      <c r="I128" s="67"/>
      <c r="J128" s="78" t="b">
        <f t="shared" si="49"/>
        <v>0</v>
      </c>
      <c r="K128" s="67"/>
      <c r="L128" s="78" t="b">
        <f t="shared" si="27"/>
        <v>0</v>
      </c>
      <c r="N128" s="73" t="str">
        <f t="shared" si="28"/>
        <v>Sin riesgo</v>
      </c>
      <c r="O128" s="74" t="str">
        <f t="shared" si="48"/>
        <v>Medidas de refuerzo, prevención</v>
      </c>
      <c r="Q128" s="22" t="s">
        <v>25</v>
      </c>
      <c r="R128" s="80" t="str">
        <f t="shared" si="29"/>
        <v>ActIvidades de promoción y prevención,seguimiento examenes periodicos</v>
      </c>
      <c r="S128" s="68" t="e">
        <f t="shared" si="30"/>
        <v>#DIV/0!</v>
      </c>
      <c r="T128" s="66"/>
      <c r="V128" s="73" t="str">
        <f t="shared" si="32"/>
        <v>Riesgo Bajo</v>
      </c>
      <c r="W128" s="74" t="str">
        <f>IF(V128="Riesgo Bajo",Variables!$C$19,IF('Base de datos'!V128="Riesgo Medio",Variables!$D$19,IF('Base de datos'!V128="Riesgo Alto",Variables!$E$19,IF(V128="Riesgo muy Alto",Variables!$E$19))))</f>
        <v xml:space="preserve">• Refuezo habilidades blandas 
• Seguimiento Lideres
•Refuerzo continuo
</v>
      </c>
      <c r="Y128" s="73" t="str">
        <f t="shared" si="33"/>
        <v>Riesgo Bajo</v>
      </c>
      <c r="Z128" s="80" t="str">
        <f>IF(Y128="Riesgo Bajo",Variables!$C$22,IF(Y128="Riesgo Medio",Variables!$D$22,IF(Y128="Riesgo Alto",Variables!$E$22,IF(Y128="Riesgo muy Alto",Variables!$E$22))))</f>
        <v>• Refuezo interacciones grupales 
• Trabajos colaborativos
• Seguimiento y refuerzo habilidades individuales</v>
      </c>
      <c r="AB128" s="73" t="str">
        <f t="shared" si="34"/>
        <v>Riesgo Bajo</v>
      </c>
      <c r="AC128" s="80" t="str">
        <f>IF(AB128="Riesgo Bajo",Variables!$C$25,IF(AB128="Riesgo Medio",Variables!$D$25,IF(AB128="Riesgo Alto",Variables!$E$25,IF(AB128="Riesgo muy Alto",Variables!$E$25))))</f>
        <v>• Continuar retroalimentación constante
• Grupos focales y participativos
• Incentivos cumplimento de logros</v>
      </c>
      <c r="AE128" s="73" t="str">
        <f t="shared" si="35"/>
        <v>Riesgo Bajo</v>
      </c>
      <c r="AF128" s="80" t="str">
        <f>IF(AE128="Riesgo Bajo",Variables!$C$28,IF(AE128="Riesgo Medio",Variables!$D$28,IF(AE128="Riesgo Alto",Variables!$E$28,IF(AE128="Riesgo muy Alto",Variables!$E$28))))</f>
        <v>• Continuar con induccion al puesto, organizacional y seguimiento</v>
      </c>
      <c r="AH128" s="73" t="str">
        <f t="shared" si="36"/>
        <v>Riesgo Bajo</v>
      </c>
      <c r="AI128" s="80" t="str">
        <f>IF(AH128="Riesgo Bajo",Variables!$C$31,IF(AH128="Riesgo Medio",Variables!$D$31,IF(AH128="Riesgo Alto",Variables!$E$31,IF(AH128="Riesgo muy Alto",Variables!$E$31))))</f>
        <v>• Continuar con elplan de formación y desarrollo
• Reforzar formaciones 
• Seguimiento cronogramas de capacitación</v>
      </c>
      <c r="AK128" s="73" t="str">
        <f t="shared" si="37"/>
        <v>Riesgo Bajo</v>
      </c>
      <c r="AL128" s="80" t="str">
        <f>IF(AK128="Riesgo Bajo",Variables!$C$34,IF(AK128="Riesgo Medio",Variables!$D$34,IF(AK128="Riesgo Alto",Variables!$E$34,IF(AK128="Riesgo muy Alto",Variables!$E$34))))</f>
        <v>• Continuar plan de desarrollo en puesto de trabajo</v>
      </c>
      <c r="AN128" s="73" t="str">
        <f t="shared" si="38"/>
        <v>Riesgo Bajo</v>
      </c>
      <c r="AO128" s="80" t="str">
        <f>IF(AN128="Riesgo Bajo",Variables!$C$37,IF(AN128="Riesgo Medio",Variables!$D$37,IF(AN128="Riesgo Alto",Variables!$E$37,IF(AN128="Riesgo muy Alto",Variables!$E$37))))</f>
        <v xml:space="preserve">• Supervision constante roles y responsabilidades
• Formación en Planeacion estrategica
• Refuerzo en Distribucion eficaz del tiempo </v>
      </c>
      <c r="AQ128" s="73" t="str">
        <f t="shared" si="39"/>
        <v>Riesgo Bajo</v>
      </c>
      <c r="AR128" s="80" t="str">
        <f>IF(AQ128="Riesgo Bajo",Variables!$C$40,IF(AQ128="Riesgo Medio",Variables!$D$40,IF(AQ128="Riesgo Alto",Variables!$E$40,IF(AQ128="Riesgo muy Alto",Variables!$E$40))))</f>
        <v xml:space="preserve">• Continuar acciones de preventivas sobre demandas de trabajo
• Ejecutar cronogramas con tiempos de entrega 
• Programación de horarios de acuerdo a normativiudad
• Seguimiento a horarios adicionales y su compensación
</v>
      </c>
      <c r="AT128" s="73" t="str">
        <f t="shared" si="40"/>
        <v>Riesgo Bajo</v>
      </c>
      <c r="AU128" s="80" t="str">
        <f>IF(AT128="Riesgo Bajo",Variables!$C$43,IF(AT128="Riesgo Medio",Variables!$D$43,IF(AT128="Riesgo Alto",Variables!$E$43,IF(AT128="Riesgo muy Alto",Variables!$E$43))))</f>
        <v xml:space="preserve">• Marcar prioridades en las tareas. 
• Establecer cronograas de entrega
•  Garantizar descansos y pausas activas
</v>
      </c>
      <c r="AV128" s="65" t="e">
        <f t="shared" si="41"/>
        <v>#DIV/0!</v>
      </c>
      <c r="AW128" s="73" t="e">
        <f t="shared" si="42"/>
        <v>#DIV/0!</v>
      </c>
      <c r="AY128" s="73" t="str">
        <f t="shared" si="43"/>
        <v>Riesgo Bajo</v>
      </c>
      <c r="AZ128" s="80" t="str">
        <f>IF(AY128="Riesgo Bajo",Variables!$C$47,IF(AY128="Riesgo Medio",Variables!$D$47,IF(AY128="Riesgo Alto",Variables!$E$47,IF(AY128="Riesgo muy Alto",Variables!$E$47))))</f>
        <v>• Divulgar alianzas estrategicas para  actividades de esparcimiento y recreacion
• Promover espacios de crecimiento personal, academico, espiritual o deportivo de forma periodica</v>
      </c>
      <c r="BB128" s="73" t="str">
        <f t="shared" si="44"/>
        <v>Riesgo Bajo</v>
      </c>
      <c r="BC128" s="80" t="str">
        <f>IF(BB128="Riesgo Bajo",Variables!$C$50,IF(BB128="Riesgo Medio",Variables!$D$50,IF(BB128="Riesgo Alto",Variables!$E$50,IF(BB128="Riesgo muy Alto",Variables!$E$50))))</f>
        <v xml:space="preserve">• Capacitar en manejo de las finanzas personales y familiares.
•  Promover ahorros </v>
      </c>
      <c r="BE128" s="73" t="str">
        <f t="shared" si="45"/>
        <v>Riesgo Bajo</v>
      </c>
      <c r="BF128" s="80" t="str">
        <f>IF(BE128="Riesgo Bajo",Variables!$C$53,IF(BE128="Riesgo Medio",Variables!$D$53,IF(BE128="Riesgo Alto",Variables!$E$53,IF(BE128="Riesgo muy Alto",Variables!$E$53))))</f>
        <v>• Sin amenaza, conservación, remodelaciones de acuerdo a condiciones economicas</v>
      </c>
      <c r="BH128" s="73" t="str">
        <f t="shared" si="46"/>
        <v>Riesgo Bajo</v>
      </c>
      <c r="BI128" s="80" t="str">
        <f>IF(BH128="Riesgo Bajo",Variables!$C$56,IF(BH128="Riesgo Medio",Variables!$D$56,IF(BH128="Riesgo Alto",Variables!$E$56,IF(BH128="Riesgo muy Alto",Variables!$E$56))))</f>
        <v xml:space="preserve">• Formaciones en manejo del estrés, inteligencia emocional, manejo de situaciones conflictivas, esparcimiento y tiempo libre
</v>
      </c>
      <c r="BK128" s="73" t="str">
        <f t="shared" si="47"/>
        <v>Riesgo Bajo</v>
      </c>
      <c r="BL128" s="80" t="str">
        <f>IF(BJ128&lt;=30,Variables!$C$59,IF(BJ128&lt;=50,Variables!$D$59,IF(BJ128&lt;=60,Variables!$E$59,IF(BJ128&gt;=100,Variables!E186))))</f>
        <v>• Promoción de la salud mental y prevención del trastorno mental en el  trabajo.
• Fomento de estilos de vida saludables.</v>
      </c>
    </row>
    <row r="129" spans="2:64" s="65" customFormat="1" ht="57" customHeight="1" x14ac:dyDescent="0.25">
      <c r="B129" s="66"/>
      <c r="E129" s="66"/>
      <c r="F129" s="66"/>
      <c r="G129" s="66"/>
      <c r="I129" s="67"/>
      <c r="J129" s="78" t="b">
        <f t="shared" si="49"/>
        <v>0</v>
      </c>
      <c r="K129" s="67"/>
      <c r="L129" s="78" t="b">
        <f t="shared" si="27"/>
        <v>0</v>
      </c>
      <c r="N129" s="73" t="str">
        <f t="shared" si="28"/>
        <v>Sin riesgo</v>
      </c>
      <c r="O129" s="74" t="str">
        <f t="shared" si="48"/>
        <v>Medidas de refuerzo, prevención</v>
      </c>
      <c r="Q129" s="22" t="s">
        <v>25</v>
      </c>
      <c r="R129" s="80" t="str">
        <f t="shared" si="29"/>
        <v>ActIvidades de promoción y prevención,seguimiento examenes periodicos</v>
      </c>
      <c r="S129" s="68" t="e">
        <f t="shared" si="30"/>
        <v>#DIV/0!</v>
      </c>
      <c r="T129" s="66"/>
      <c r="V129" s="73" t="str">
        <f t="shared" si="32"/>
        <v>Riesgo Bajo</v>
      </c>
      <c r="W129" s="74" t="str">
        <f>IF(V129="Riesgo Bajo",Variables!$C$19,IF('Base de datos'!V129="Riesgo Medio",Variables!$D$19,IF('Base de datos'!V129="Riesgo Alto",Variables!$E$19,IF(V129="Riesgo muy Alto",Variables!$E$19))))</f>
        <v xml:space="preserve">• Refuezo habilidades blandas 
• Seguimiento Lideres
•Refuerzo continuo
</v>
      </c>
      <c r="Y129" s="73" t="str">
        <f t="shared" si="33"/>
        <v>Riesgo Bajo</v>
      </c>
      <c r="Z129" s="80" t="str">
        <f>IF(Y129="Riesgo Bajo",Variables!$C$22,IF(Y129="Riesgo Medio",Variables!$D$22,IF(Y129="Riesgo Alto",Variables!$E$22,IF(Y129="Riesgo muy Alto",Variables!$E$22))))</f>
        <v>• Refuezo interacciones grupales 
• Trabajos colaborativos
• Seguimiento y refuerzo habilidades individuales</v>
      </c>
      <c r="AB129" s="73" t="str">
        <f t="shared" si="34"/>
        <v>Riesgo Bajo</v>
      </c>
      <c r="AC129" s="80" t="str">
        <f>IF(AB129="Riesgo Bajo",Variables!$C$25,IF(AB129="Riesgo Medio",Variables!$D$25,IF(AB129="Riesgo Alto",Variables!$E$25,IF(AB129="Riesgo muy Alto",Variables!$E$25))))</f>
        <v>• Continuar retroalimentación constante
• Grupos focales y participativos
• Incentivos cumplimento de logros</v>
      </c>
      <c r="AE129" s="73" t="str">
        <f t="shared" si="35"/>
        <v>Riesgo Bajo</v>
      </c>
      <c r="AF129" s="80" t="str">
        <f>IF(AE129="Riesgo Bajo",Variables!$C$28,IF(AE129="Riesgo Medio",Variables!$D$28,IF(AE129="Riesgo Alto",Variables!$E$28,IF(AE129="Riesgo muy Alto",Variables!$E$28))))</f>
        <v>• Continuar con induccion al puesto, organizacional y seguimiento</v>
      </c>
      <c r="AH129" s="73" t="str">
        <f t="shared" si="36"/>
        <v>Riesgo Bajo</v>
      </c>
      <c r="AI129" s="80" t="str">
        <f>IF(AH129="Riesgo Bajo",Variables!$C$31,IF(AH129="Riesgo Medio",Variables!$D$31,IF(AH129="Riesgo Alto",Variables!$E$31,IF(AH129="Riesgo muy Alto",Variables!$E$31))))</f>
        <v>• Continuar con elplan de formación y desarrollo
• Reforzar formaciones 
• Seguimiento cronogramas de capacitación</v>
      </c>
      <c r="AK129" s="73" t="str">
        <f t="shared" si="37"/>
        <v>Riesgo Bajo</v>
      </c>
      <c r="AL129" s="80" t="str">
        <f>IF(AK129="Riesgo Bajo",Variables!$C$34,IF(AK129="Riesgo Medio",Variables!$D$34,IF(AK129="Riesgo Alto",Variables!$E$34,IF(AK129="Riesgo muy Alto",Variables!$E$34))))</f>
        <v>• Continuar plan de desarrollo en puesto de trabajo</v>
      </c>
      <c r="AN129" s="73" t="str">
        <f t="shared" si="38"/>
        <v>Riesgo Bajo</v>
      </c>
      <c r="AO129" s="80" t="str">
        <f>IF(AN129="Riesgo Bajo",Variables!$C$37,IF(AN129="Riesgo Medio",Variables!$D$37,IF(AN129="Riesgo Alto",Variables!$E$37,IF(AN129="Riesgo muy Alto",Variables!$E$37))))</f>
        <v xml:space="preserve">• Supervision constante roles y responsabilidades
• Formación en Planeacion estrategica
• Refuerzo en Distribucion eficaz del tiempo </v>
      </c>
      <c r="AQ129" s="73" t="str">
        <f t="shared" si="39"/>
        <v>Riesgo Bajo</v>
      </c>
      <c r="AR129" s="80" t="str">
        <f>IF(AQ129="Riesgo Bajo",Variables!$C$40,IF(AQ129="Riesgo Medio",Variables!$D$40,IF(AQ129="Riesgo Alto",Variables!$E$40,IF(AQ129="Riesgo muy Alto",Variables!$E$40))))</f>
        <v xml:space="preserve">• Continuar acciones de preventivas sobre demandas de trabajo
• Ejecutar cronogramas con tiempos de entrega 
• Programación de horarios de acuerdo a normativiudad
• Seguimiento a horarios adicionales y su compensación
</v>
      </c>
      <c r="AT129" s="73" t="str">
        <f t="shared" si="40"/>
        <v>Riesgo Bajo</v>
      </c>
      <c r="AU129" s="80" t="str">
        <f>IF(AT129="Riesgo Bajo",Variables!$C$43,IF(AT129="Riesgo Medio",Variables!$D$43,IF(AT129="Riesgo Alto",Variables!$E$43,IF(AT129="Riesgo muy Alto",Variables!$E$43))))</f>
        <v xml:space="preserve">• Marcar prioridades en las tareas. 
• Establecer cronograas de entrega
•  Garantizar descansos y pausas activas
</v>
      </c>
      <c r="AV129" s="65" t="e">
        <f t="shared" si="41"/>
        <v>#DIV/0!</v>
      </c>
      <c r="AW129" s="73" t="e">
        <f t="shared" si="42"/>
        <v>#DIV/0!</v>
      </c>
      <c r="AY129" s="73" t="str">
        <f t="shared" si="43"/>
        <v>Riesgo Bajo</v>
      </c>
      <c r="AZ129" s="80" t="str">
        <f>IF(AY129="Riesgo Bajo",Variables!$C$47,IF(AY129="Riesgo Medio",Variables!$D$47,IF(AY129="Riesgo Alto",Variables!$E$47,IF(AY129="Riesgo muy Alto",Variables!$E$47))))</f>
        <v>• Divulgar alianzas estrategicas para  actividades de esparcimiento y recreacion
• Promover espacios de crecimiento personal, academico, espiritual o deportivo de forma periodica</v>
      </c>
      <c r="BB129" s="73" t="str">
        <f t="shared" si="44"/>
        <v>Riesgo Bajo</v>
      </c>
      <c r="BC129" s="80" t="str">
        <f>IF(BB129="Riesgo Bajo",Variables!$C$50,IF(BB129="Riesgo Medio",Variables!$D$50,IF(BB129="Riesgo Alto",Variables!$E$50,IF(BB129="Riesgo muy Alto",Variables!$E$50))))</f>
        <v xml:space="preserve">• Capacitar en manejo de las finanzas personales y familiares.
•  Promover ahorros </v>
      </c>
      <c r="BE129" s="73" t="str">
        <f t="shared" si="45"/>
        <v>Riesgo Bajo</v>
      </c>
      <c r="BF129" s="80" t="str">
        <f>IF(BE129="Riesgo Bajo",Variables!$C$53,IF(BE129="Riesgo Medio",Variables!$D$53,IF(BE129="Riesgo Alto",Variables!$E$53,IF(BE129="Riesgo muy Alto",Variables!$E$53))))</f>
        <v>• Sin amenaza, conservación, remodelaciones de acuerdo a condiciones economicas</v>
      </c>
      <c r="BH129" s="73" t="str">
        <f t="shared" si="46"/>
        <v>Riesgo Bajo</v>
      </c>
      <c r="BI129" s="80" t="str">
        <f>IF(BH129="Riesgo Bajo",Variables!$C$56,IF(BH129="Riesgo Medio",Variables!$D$56,IF(BH129="Riesgo Alto",Variables!$E$56,IF(BH129="Riesgo muy Alto",Variables!$E$56))))</f>
        <v xml:space="preserve">• Formaciones en manejo del estrés, inteligencia emocional, manejo de situaciones conflictivas, esparcimiento y tiempo libre
</v>
      </c>
      <c r="BK129" s="73" t="str">
        <f t="shared" si="47"/>
        <v>Riesgo Bajo</v>
      </c>
      <c r="BL129" s="80" t="str">
        <f>IF(BJ129&lt;=30,Variables!$C$59,IF(BJ129&lt;=50,Variables!$D$59,IF(BJ129&lt;=60,Variables!$E$59,IF(BJ129&gt;=100,Variables!E187))))</f>
        <v>• Promoción de la salud mental y prevención del trastorno mental en el  trabajo.
• Fomento de estilos de vida saludables.</v>
      </c>
    </row>
    <row r="130" spans="2:64" s="65" customFormat="1" ht="57" customHeight="1" x14ac:dyDescent="0.25">
      <c r="B130" s="66"/>
      <c r="E130" s="66"/>
      <c r="F130" s="66"/>
      <c r="G130" s="66"/>
      <c r="I130" s="67"/>
      <c r="J130" s="78" t="b">
        <f t="shared" si="49"/>
        <v>0</v>
      </c>
      <c r="K130" s="67"/>
      <c r="L130" s="78" t="b">
        <f t="shared" ref="L130:L193" si="50">IF(K130="NO","Medidas de refuerzo, PyP",IF(K130="SI","Formacion promoción, concientización y compromiso, apoyo Psicologico, seguimiento medico control de EPS"))</f>
        <v>0</v>
      </c>
      <c r="N130" s="73" t="str">
        <f t="shared" ref="N130:N193" si="51">IF(M130&lt;=47,"Sin riesgo",IF(M130&lt;=54,"Riesgo Medio",IF(M130&gt;=55,"Riesgo Alto")))</f>
        <v>Sin riesgo</v>
      </c>
      <c r="O130" s="74" t="str">
        <f t="shared" si="48"/>
        <v>Medidas de refuerzo, prevención</v>
      </c>
      <c r="Q130" s="22" t="s">
        <v>25</v>
      </c>
      <c r="R130" s="80" t="str">
        <f t="shared" ref="R130:R193" si="52">IF(Q130="NO","ActIvidades de promoción y prevención,seguimiento examenes periodicos",IF(Q130="SI","Seguimiento medico control de EPS, vigilancia medicación, forrmaciones autocuidado"))</f>
        <v>ActIvidades de promoción y prevención,seguimiento examenes periodicos</v>
      </c>
      <c r="S130" s="68" t="e">
        <f t="shared" ref="S130:S193" si="53">AVERAGE(U130,X130,AA130,AD130,AG130,AJ130,AM130,AP130,AS130)</f>
        <v>#DIV/0!</v>
      </c>
      <c r="T130" s="66"/>
      <c r="V130" s="73" t="str">
        <f t="shared" ref="V130:V193" si="54">IF(U130&lt;=30,"Riesgo Bajo",IF(U130&lt;=50,"Riesgo medio",IF(U130&lt;=60,"Riesgo Alto",IF(U130&lt;=100,"Riesgo muy Alto"))))</f>
        <v>Riesgo Bajo</v>
      </c>
      <c r="W130" s="74" t="str">
        <f>IF(V130="Riesgo Bajo",Variables!$C$19,IF('Base de datos'!V130="Riesgo Medio",Variables!$D$19,IF('Base de datos'!V130="Riesgo Alto",Variables!$E$19,IF(V130="Riesgo muy Alto",Variables!$E$19))))</f>
        <v xml:space="preserve">• Refuezo habilidades blandas 
• Seguimiento Lideres
•Refuerzo continuo
</v>
      </c>
      <c r="Y130" s="73" t="str">
        <f t="shared" ref="Y130:Y179" si="55">IF(X130&lt;=30,"Riesgo Bajo",IF(X130&lt;=50,"Riesgo medio",IF(X130&lt;=60,"Riesgo Alto",IF(X130&lt;=100,"Riesgo muy Alto"))))</f>
        <v>Riesgo Bajo</v>
      </c>
      <c r="Z130" s="80" t="str">
        <f>IF(Y130="Riesgo Bajo",Variables!$C$22,IF(Y130="Riesgo Medio",Variables!$D$22,IF(Y130="Riesgo Alto",Variables!$E$22,IF(Y130="Riesgo muy Alto",Variables!$E$22))))</f>
        <v>• Refuezo interacciones grupales 
• Trabajos colaborativos
• Seguimiento y refuerzo habilidades individuales</v>
      </c>
      <c r="AB130" s="73" t="str">
        <f t="shared" ref="AB130:AB193" si="56">IF(AA130&lt;=30,"Riesgo Bajo",IF(AA130&lt;=50,"Riesgo medio",IF(AA130&lt;=60,"Riesgo Alto",IF(AA130&lt;=100,"Riesgo muy Alto"))))</f>
        <v>Riesgo Bajo</v>
      </c>
      <c r="AC130" s="80" t="str">
        <f>IF(AB130="Riesgo Bajo",Variables!$C$25,IF(AB130="Riesgo Medio",Variables!$D$25,IF(AB130="Riesgo Alto",Variables!$E$25,IF(AB130="Riesgo muy Alto",Variables!$E$25))))</f>
        <v>• Continuar retroalimentación constante
• Grupos focales y participativos
• Incentivos cumplimento de logros</v>
      </c>
      <c r="AE130" s="73" t="str">
        <f t="shared" ref="AE130:AE193" si="57">IF(AD130&lt;=30,"Riesgo Bajo",IF(AD130&lt;=50,"Riesgo medio",IF(AD130&lt;=60,"Riesgo Alto",IF(AD130&lt;=100,"Riesgo muy Alto"))))</f>
        <v>Riesgo Bajo</v>
      </c>
      <c r="AF130" s="80" t="str">
        <f>IF(AE130="Riesgo Bajo",Variables!$C$28,IF(AE130="Riesgo Medio",Variables!$D$28,IF(AE130="Riesgo Alto",Variables!$E$28,IF(AE130="Riesgo muy Alto",Variables!$E$28))))</f>
        <v>• Continuar con induccion al puesto, organizacional y seguimiento</v>
      </c>
      <c r="AH130" s="73" t="str">
        <f t="shared" ref="AH130:AH193" si="58">IF(AG130&lt;=30,"Riesgo Bajo",IF(AG130&lt;=50,"Riesgo medio",IF(AG130&lt;=60,"Riesgo Alto",IF(AG130&lt;=100,"Riesgo muy Alto"))))</f>
        <v>Riesgo Bajo</v>
      </c>
      <c r="AI130" s="80" t="str">
        <f>IF(AH130="Riesgo Bajo",Variables!$C$31,IF(AH130="Riesgo Medio",Variables!$D$31,IF(AH130="Riesgo Alto",Variables!$E$31,IF(AH130="Riesgo muy Alto",Variables!$E$31))))</f>
        <v>• Continuar con elplan de formación y desarrollo
• Reforzar formaciones 
• Seguimiento cronogramas de capacitación</v>
      </c>
      <c r="AK130" s="73" t="str">
        <f t="shared" ref="AK130:AK193" si="59">IF(AJ130&lt;=30,"Riesgo Bajo",IF(AJ130&lt;=50,"Riesgo medio",IF(AJ130&lt;=60,"Riesgo Alto",IF(AJ130&lt;=100,"Riesgo muy Alto"))))</f>
        <v>Riesgo Bajo</v>
      </c>
      <c r="AL130" s="80" t="str">
        <f>IF(AK130="Riesgo Bajo",Variables!$C$34,IF(AK130="Riesgo Medio",Variables!$D$34,IF(AK130="Riesgo Alto",Variables!$E$34,IF(AK130="Riesgo muy Alto",Variables!$E$34))))</f>
        <v>• Continuar plan de desarrollo en puesto de trabajo</v>
      </c>
      <c r="AN130" s="73" t="str">
        <f t="shared" ref="AN130:AN193" si="60">IF(AM130&lt;=30,"Riesgo Bajo",IF(AM130&lt;=50,"Riesgo medio",IF(AM130&lt;=60,"Riesgo Alto",IF(AM130&lt;=100,"Riesgo muy Alto"))))</f>
        <v>Riesgo Bajo</v>
      </c>
      <c r="AO130" s="80" t="str">
        <f>IF(AN130="Riesgo Bajo",Variables!$C$37,IF(AN130="Riesgo Medio",Variables!$D$37,IF(AN130="Riesgo Alto",Variables!$E$37,IF(AN130="Riesgo muy Alto",Variables!$E$37))))</f>
        <v xml:space="preserve">• Supervision constante roles y responsabilidades
• Formación en Planeacion estrategica
• Refuerzo en Distribucion eficaz del tiempo </v>
      </c>
      <c r="AQ130" s="73" t="str">
        <f t="shared" ref="AQ130:AQ193" si="61">IF(AP130&lt;=30,"Riesgo Bajo",IF(AP130&lt;=50,"Riesgo medio",IF(AP130&lt;=60,"Riesgo Alto",IF(AP130&lt;=100,"Riesgo muy Alto"))))</f>
        <v>Riesgo Bajo</v>
      </c>
      <c r="AR130" s="80" t="str">
        <f>IF(AQ130="Riesgo Bajo",Variables!$C$40,IF(AQ130="Riesgo Medio",Variables!$D$40,IF(AQ130="Riesgo Alto",Variables!$E$40,IF(AQ130="Riesgo muy Alto",Variables!$E$40))))</f>
        <v xml:space="preserve">• Continuar acciones de preventivas sobre demandas de trabajo
• Ejecutar cronogramas con tiempos de entrega 
• Programación de horarios de acuerdo a normativiudad
• Seguimiento a horarios adicionales y su compensación
</v>
      </c>
      <c r="AT130" s="73" t="str">
        <f t="shared" ref="AT130:AT193" si="62">IF(AS130&lt;=30,"Riesgo Bajo",IF(AS130&lt;=50,"Riesgo medio",IF(AS130&lt;=60,"Riesgo Alto",IF(AS130&lt;=100,"Riesgo muy Alto"))))</f>
        <v>Riesgo Bajo</v>
      </c>
      <c r="AU130" s="80" t="str">
        <f>IF(AT130="Riesgo Bajo",Variables!$C$43,IF(AT130="Riesgo Medio",Variables!$D$43,IF(AT130="Riesgo Alto",Variables!$E$43,IF(AT130="Riesgo muy Alto",Variables!$E$43))))</f>
        <v xml:space="preserve">• Marcar prioridades en las tareas. 
• Establecer cronograas de entrega
•  Garantizar descansos y pausas activas
</v>
      </c>
      <c r="AV130" s="65" t="e">
        <f t="shared" ref="AV130:AV193" si="63">AVERAGE(AX130,BA130,BD130,BG130)</f>
        <v>#DIV/0!</v>
      </c>
      <c r="AW130" s="73" t="e">
        <f t="shared" ref="AW130:AW172" si="64">IF(AV130&lt;=30,"Riesgo Bajo",IF(AV130&lt;=50,"Riesgo medio",IF(AV130&lt;=60,"Riesgo Alto",IF(AV130&lt;=100,"Riesgo muy Alto"))))</f>
        <v>#DIV/0!</v>
      </c>
      <c r="AY130" s="73" t="str">
        <f t="shared" ref="AY130:AY193" si="65">IF(AX130&lt;=30,"Riesgo Bajo",IF(AX130&lt;=50,"Riesgo medio",IF(AX130&lt;=60,"Riesgo Alto",IF(AX130&lt;=100,"Riesgo muy Alto"))))</f>
        <v>Riesgo Bajo</v>
      </c>
      <c r="AZ130" s="80" t="str">
        <f>IF(AY130="Riesgo Bajo",Variables!$C$47,IF(AY130="Riesgo Medio",Variables!$D$47,IF(AY130="Riesgo Alto",Variables!$E$47,IF(AY130="Riesgo muy Alto",Variables!$E$47))))</f>
        <v>• Divulgar alianzas estrategicas para  actividades de esparcimiento y recreacion
• Promover espacios de crecimiento personal, academico, espiritual o deportivo de forma periodica</v>
      </c>
      <c r="BB130" s="73" t="str">
        <f t="shared" ref="BB130:BB193" si="66">IF(BA130&lt;=30,"Riesgo Bajo",IF(BA130&lt;=50,"Riesgo medio",IF(BA130&lt;=60,"Riesgo Alto",IF(BA130&lt;=100,"Riesgo muy Alto"))))</f>
        <v>Riesgo Bajo</v>
      </c>
      <c r="BC130" s="80" t="str">
        <f>IF(BB130="Riesgo Bajo",Variables!$C$50,IF(BB130="Riesgo Medio",Variables!$D$50,IF(BB130="Riesgo Alto",Variables!$E$50,IF(BB130="Riesgo muy Alto",Variables!$E$50))))</f>
        <v xml:space="preserve">• Capacitar en manejo de las finanzas personales y familiares.
•  Promover ahorros </v>
      </c>
      <c r="BE130" s="73" t="str">
        <f t="shared" ref="BE130:BE193" si="67">IF(BD130&lt;=30,"Riesgo Bajo",IF(BD130&lt;=50,"Riesgo medio",IF(BD130&lt;=60,"Riesgo Alto",IF(BD130&lt;=100,"Riesgo muy Alto"))))</f>
        <v>Riesgo Bajo</v>
      </c>
      <c r="BF130" s="80" t="str">
        <f>IF(BE130="Riesgo Bajo",Variables!$C$53,IF(BE130="Riesgo Medio",Variables!$D$53,IF(BE130="Riesgo Alto",Variables!$E$53,IF(BE130="Riesgo muy Alto",Variables!$E$53))))</f>
        <v>• Sin amenaza, conservación, remodelaciones de acuerdo a condiciones economicas</v>
      </c>
      <c r="BH130" s="73" t="str">
        <f t="shared" ref="BH130:BH193" si="68">IF(BG130&lt;=30,"Riesgo Bajo",IF(BG130&lt;=50,"Riesgo medio",IF(BG130&lt;=60,"Riesgo Alto",IF(BG130&lt;=100,"Riesgo muy Alto"))))</f>
        <v>Riesgo Bajo</v>
      </c>
      <c r="BI130" s="80" t="str">
        <f>IF(BH130="Riesgo Bajo",Variables!$C$56,IF(BH130="Riesgo Medio",Variables!$D$56,IF(BH130="Riesgo Alto",Variables!$E$56,IF(BH130="Riesgo muy Alto",Variables!$E$56))))</f>
        <v xml:space="preserve">• Formaciones en manejo del estrés, inteligencia emocional, manejo de situaciones conflictivas, esparcimiento y tiempo libre
</v>
      </c>
      <c r="BK130" s="73" t="str">
        <f t="shared" ref="BK130:BK193" si="69">IF(BJ130&lt;=30,"Riesgo Bajo",IF(BJ130&lt;=50,"Riesgo medio",IF(BJ130&lt;=60,"Riesgo Alto",IF(BJ130&lt;=100,"Riesgo muy Alto"))))</f>
        <v>Riesgo Bajo</v>
      </c>
      <c r="BL130" s="80" t="str">
        <f>IF(BJ130&lt;=30,Variables!$C$59,IF(BJ130&lt;=50,Variables!$D$59,IF(BJ130&lt;=60,Variables!$E$59,IF(BJ130&gt;=100,Variables!E188))))</f>
        <v>• Promoción de la salud mental y prevención del trastorno mental en el  trabajo.
• Fomento de estilos de vida saludables.</v>
      </c>
    </row>
    <row r="131" spans="2:64" s="65" customFormat="1" ht="57" customHeight="1" x14ac:dyDescent="0.25">
      <c r="B131" s="66"/>
      <c r="E131" s="66"/>
      <c r="F131" s="66"/>
      <c r="G131" s="66"/>
      <c r="I131" s="67"/>
      <c r="J131" s="78" t="b">
        <f t="shared" si="49"/>
        <v>0</v>
      </c>
      <c r="K131" s="67"/>
      <c r="L131" s="78" t="b">
        <f t="shared" si="50"/>
        <v>0</v>
      </c>
      <c r="N131" s="73" t="str">
        <f t="shared" si="51"/>
        <v>Sin riesgo</v>
      </c>
      <c r="O131" s="74" t="str">
        <f t="shared" si="48"/>
        <v>Medidas de refuerzo, prevención</v>
      </c>
      <c r="Q131" s="22" t="s">
        <v>25</v>
      </c>
      <c r="R131" s="80" t="str">
        <f t="shared" si="52"/>
        <v>ActIvidades de promoción y prevención,seguimiento examenes periodicos</v>
      </c>
      <c r="S131" s="68" t="e">
        <f t="shared" si="53"/>
        <v>#DIV/0!</v>
      </c>
      <c r="T131" s="66"/>
      <c r="V131" s="73" t="str">
        <f t="shared" si="54"/>
        <v>Riesgo Bajo</v>
      </c>
      <c r="W131" s="74" t="str">
        <f>IF(V131="Riesgo Bajo",Variables!$C$19,IF('Base de datos'!V131="Riesgo Medio",Variables!$D$19,IF('Base de datos'!V131="Riesgo Alto",Variables!$E$19,IF(V131="Riesgo muy Alto",Variables!$E$19))))</f>
        <v xml:space="preserve">• Refuezo habilidades blandas 
• Seguimiento Lideres
•Refuerzo continuo
</v>
      </c>
      <c r="Y131" s="73" t="str">
        <f t="shared" si="55"/>
        <v>Riesgo Bajo</v>
      </c>
      <c r="Z131" s="80" t="str">
        <f>IF(Y131="Riesgo Bajo",Variables!$C$22,IF(Y131="Riesgo Medio",Variables!$D$22,IF(Y131="Riesgo Alto",Variables!$E$22,IF(Y131="Riesgo muy Alto",Variables!$E$22))))</f>
        <v>• Refuezo interacciones grupales 
• Trabajos colaborativos
• Seguimiento y refuerzo habilidades individuales</v>
      </c>
      <c r="AB131" s="73" t="str">
        <f t="shared" si="56"/>
        <v>Riesgo Bajo</v>
      </c>
      <c r="AC131" s="80" t="str">
        <f>IF(AB131="Riesgo Bajo",Variables!$C$25,IF(AB131="Riesgo Medio",Variables!$D$25,IF(AB131="Riesgo Alto",Variables!$E$25,IF(AB131="Riesgo muy Alto",Variables!$E$25))))</f>
        <v>• Continuar retroalimentación constante
• Grupos focales y participativos
• Incentivos cumplimento de logros</v>
      </c>
      <c r="AE131" s="73" t="str">
        <f t="shared" si="57"/>
        <v>Riesgo Bajo</v>
      </c>
      <c r="AF131" s="80" t="str">
        <f>IF(AE131="Riesgo Bajo",Variables!$C$28,IF(AE131="Riesgo Medio",Variables!$D$28,IF(AE131="Riesgo Alto",Variables!$E$28,IF(AE131="Riesgo muy Alto",Variables!$E$28))))</f>
        <v>• Continuar con induccion al puesto, organizacional y seguimiento</v>
      </c>
      <c r="AH131" s="73" t="str">
        <f t="shared" si="58"/>
        <v>Riesgo Bajo</v>
      </c>
      <c r="AI131" s="80" t="str">
        <f>IF(AH131="Riesgo Bajo",Variables!$C$31,IF(AH131="Riesgo Medio",Variables!$D$31,IF(AH131="Riesgo Alto",Variables!$E$31,IF(AH131="Riesgo muy Alto",Variables!$E$31))))</f>
        <v>• Continuar con elplan de formación y desarrollo
• Reforzar formaciones 
• Seguimiento cronogramas de capacitación</v>
      </c>
      <c r="AK131" s="73" t="str">
        <f t="shared" si="59"/>
        <v>Riesgo Bajo</v>
      </c>
      <c r="AL131" s="80" t="str">
        <f>IF(AK131="Riesgo Bajo",Variables!$C$34,IF(AK131="Riesgo Medio",Variables!$D$34,IF(AK131="Riesgo Alto",Variables!$E$34,IF(AK131="Riesgo muy Alto",Variables!$E$34))))</f>
        <v>• Continuar plan de desarrollo en puesto de trabajo</v>
      </c>
      <c r="AN131" s="73" t="str">
        <f t="shared" si="60"/>
        <v>Riesgo Bajo</v>
      </c>
      <c r="AO131" s="80" t="str">
        <f>IF(AN131="Riesgo Bajo",Variables!$C$37,IF(AN131="Riesgo Medio",Variables!$D$37,IF(AN131="Riesgo Alto",Variables!$E$37,IF(AN131="Riesgo muy Alto",Variables!$E$37))))</f>
        <v xml:space="preserve">• Supervision constante roles y responsabilidades
• Formación en Planeacion estrategica
• Refuerzo en Distribucion eficaz del tiempo </v>
      </c>
      <c r="AQ131" s="73" t="str">
        <f t="shared" si="61"/>
        <v>Riesgo Bajo</v>
      </c>
      <c r="AR131" s="80" t="str">
        <f>IF(AQ131="Riesgo Bajo",Variables!$C$40,IF(AQ131="Riesgo Medio",Variables!$D$40,IF(AQ131="Riesgo Alto",Variables!$E$40,IF(AQ131="Riesgo muy Alto",Variables!$E$40))))</f>
        <v xml:space="preserve">• Continuar acciones de preventivas sobre demandas de trabajo
• Ejecutar cronogramas con tiempos de entrega 
• Programación de horarios de acuerdo a normativiudad
• Seguimiento a horarios adicionales y su compensación
</v>
      </c>
      <c r="AT131" s="73" t="str">
        <f t="shared" si="62"/>
        <v>Riesgo Bajo</v>
      </c>
      <c r="AU131" s="80" t="str">
        <f>IF(AT131="Riesgo Bajo",Variables!$C$43,IF(AT131="Riesgo Medio",Variables!$D$43,IF(AT131="Riesgo Alto",Variables!$E$43,IF(AT131="Riesgo muy Alto",Variables!$E$43))))</f>
        <v xml:space="preserve">• Marcar prioridades en las tareas. 
• Establecer cronograas de entrega
•  Garantizar descansos y pausas activas
</v>
      </c>
      <c r="AV131" s="65" t="e">
        <f t="shared" si="63"/>
        <v>#DIV/0!</v>
      </c>
      <c r="AW131" s="73" t="e">
        <f t="shared" si="64"/>
        <v>#DIV/0!</v>
      </c>
      <c r="AY131" s="73" t="str">
        <f t="shared" si="65"/>
        <v>Riesgo Bajo</v>
      </c>
      <c r="AZ131" s="80" t="str">
        <f>IF(AY131="Riesgo Bajo",Variables!$C$47,IF(AY131="Riesgo Medio",Variables!$D$47,IF(AY131="Riesgo Alto",Variables!$E$47,IF(AY131="Riesgo muy Alto",Variables!$E$47))))</f>
        <v>• Divulgar alianzas estrategicas para  actividades de esparcimiento y recreacion
• Promover espacios de crecimiento personal, academico, espiritual o deportivo de forma periodica</v>
      </c>
      <c r="BB131" s="73" t="str">
        <f t="shared" si="66"/>
        <v>Riesgo Bajo</v>
      </c>
      <c r="BC131" s="80" t="str">
        <f>IF(BB131="Riesgo Bajo",Variables!$C$50,IF(BB131="Riesgo Medio",Variables!$D$50,IF(BB131="Riesgo Alto",Variables!$E$50,IF(BB131="Riesgo muy Alto",Variables!$E$50))))</f>
        <v xml:space="preserve">• Capacitar en manejo de las finanzas personales y familiares.
•  Promover ahorros </v>
      </c>
      <c r="BE131" s="73" t="str">
        <f t="shared" si="67"/>
        <v>Riesgo Bajo</v>
      </c>
      <c r="BF131" s="80" t="str">
        <f>IF(BE131="Riesgo Bajo",Variables!$C$53,IF(BE131="Riesgo Medio",Variables!$D$53,IF(BE131="Riesgo Alto",Variables!$E$53,IF(BE131="Riesgo muy Alto",Variables!$E$53))))</f>
        <v>• Sin amenaza, conservación, remodelaciones de acuerdo a condiciones economicas</v>
      </c>
      <c r="BH131" s="73" t="str">
        <f t="shared" si="68"/>
        <v>Riesgo Bajo</v>
      </c>
      <c r="BI131" s="80" t="str">
        <f>IF(BH131="Riesgo Bajo",Variables!$C$56,IF(BH131="Riesgo Medio",Variables!$D$56,IF(BH131="Riesgo Alto",Variables!$E$56,IF(BH131="Riesgo muy Alto",Variables!$E$56))))</f>
        <v xml:space="preserve">• Formaciones en manejo del estrés, inteligencia emocional, manejo de situaciones conflictivas, esparcimiento y tiempo libre
</v>
      </c>
      <c r="BK131" s="73" t="str">
        <f t="shared" si="69"/>
        <v>Riesgo Bajo</v>
      </c>
      <c r="BL131" s="80" t="str">
        <f>IF(BJ131&lt;=30,Variables!$C$59,IF(BJ131&lt;=50,Variables!$D$59,IF(BJ131&lt;=60,Variables!$E$59,IF(BJ131&gt;=100,Variables!E189))))</f>
        <v>• Promoción de la salud mental y prevención del trastorno mental en el  trabajo.
• Fomento de estilos de vida saludables.</v>
      </c>
    </row>
    <row r="132" spans="2:64" s="65" customFormat="1" ht="57" customHeight="1" x14ac:dyDescent="0.25">
      <c r="B132" s="66"/>
      <c r="E132" s="66"/>
      <c r="F132" s="66"/>
      <c r="G132" s="66"/>
      <c r="I132" s="67"/>
      <c r="J132" s="78" t="b">
        <f t="shared" si="49"/>
        <v>0</v>
      </c>
      <c r="K132" s="67"/>
      <c r="L132" s="78" t="b">
        <f t="shared" si="50"/>
        <v>0</v>
      </c>
      <c r="N132" s="73" t="str">
        <f t="shared" si="51"/>
        <v>Sin riesgo</v>
      </c>
      <c r="O132" s="74" t="str">
        <f t="shared" ref="O132:O195" si="70">IF(N132="Sin riesgo","Medidas de refuerzo, prevención",IF(N132="Riesgo Medio","Revisión Pausas activas, actividades esparcimiento, recreacion y deporte",IF(N132="Riesgo Alto","Revisión ajuste horario, cumplimiento normatividad")))</f>
        <v>Medidas de refuerzo, prevención</v>
      </c>
      <c r="Q132" s="22" t="s">
        <v>25</v>
      </c>
      <c r="R132" s="80" t="str">
        <f t="shared" si="52"/>
        <v>ActIvidades de promoción y prevención,seguimiento examenes periodicos</v>
      </c>
      <c r="S132" s="68" t="e">
        <f t="shared" si="53"/>
        <v>#DIV/0!</v>
      </c>
      <c r="T132" s="66"/>
      <c r="V132" s="73" t="str">
        <f t="shared" si="54"/>
        <v>Riesgo Bajo</v>
      </c>
      <c r="W132" s="74" t="str">
        <f>IF(V132="Riesgo Bajo",Variables!$C$19,IF('Base de datos'!V132="Riesgo Medio",Variables!$D$19,IF('Base de datos'!V132="Riesgo Alto",Variables!$E$19,IF(V132="Riesgo muy Alto",Variables!$E$19))))</f>
        <v xml:space="preserve">• Refuezo habilidades blandas 
• Seguimiento Lideres
•Refuerzo continuo
</v>
      </c>
      <c r="Y132" s="73" t="str">
        <f t="shared" si="55"/>
        <v>Riesgo Bajo</v>
      </c>
      <c r="Z132" s="80" t="str">
        <f>IF(Y132="Riesgo Bajo",Variables!$C$22,IF(Y132="Riesgo Medio",Variables!$D$22,IF(Y132="Riesgo Alto",Variables!$E$22,IF(Y132="Riesgo muy Alto",Variables!$E$22))))</f>
        <v>• Refuezo interacciones grupales 
• Trabajos colaborativos
• Seguimiento y refuerzo habilidades individuales</v>
      </c>
      <c r="AB132" s="73" t="str">
        <f t="shared" si="56"/>
        <v>Riesgo Bajo</v>
      </c>
      <c r="AC132" s="80" t="str">
        <f>IF(AB132="Riesgo Bajo",Variables!$C$25,IF(AB132="Riesgo Medio",Variables!$D$25,IF(AB132="Riesgo Alto",Variables!$E$25,IF(AB132="Riesgo muy Alto",Variables!$E$25))))</f>
        <v>• Continuar retroalimentación constante
• Grupos focales y participativos
• Incentivos cumplimento de logros</v>
      </c>
      <c r="AE132" s="73" t="str">
        <f t="shared" si="57"/>
        <v>Riesgo Bajo</v>
      </c>
      <c r="AF132" s="80" t="str">
        <f>IF(AE132="Riesgo Bajo",Variables!$C$28,IF(AE132="Riesgo Medio",Variables!$D$28,IF(AE132="Riesgo Alto",Variables!$E$28,IF(AE132="Riesgo muy Alto",Variables!$E$28))))</f>
        <v>• Continuar con induccion al puesto, organizacional y seguimiento</v>
      </c>
      <c r="AH132" s="73" t="str">
        <f t="shared" si="58"/>
        <v>Riesgo Bajo</v>
      </c>
      <c r="AI132" s="80" t="str">
        <f>IF(AH132="Riesgo Bajo",Variables!$C$31,IF(AH132="Riesgo Medio",Variables!$D$31,IF(AH132="Riesgo Alto",Variables!$E$31,IF(AH132="Riesgo muy Alto",Variables!$E$31))))</f>
        <v>• Continuar con elplan de formación y desarrollo
• Reforzar formaciones 
• Seguimiento cronogramas de capacitación</v>
      </c>
      <c r="AK132" s="73" t="str">
        <f t="shared" si="59"/>
        <v>Riesgo Bajo</v>
      </c>
      <c r="AL132" s="80" t="str">
        <f>IF(AK132="Riesgo Bajo",Variables!$C$34,IF(AK132="Riesgo Medio",Variables!$D$34,IF(AK132="Riesgo Alto",Variables!$E$34,IF(AK132="Riesgo muy Alto",Variables!$E$34))))</f>
        <v>• Continuar plan de desarrollo en puesto de trabajo</v>
      </c>
      <c r="AN132" s="73" t="str">
        <f t="shared" si="60"/>
        <v>Riesgo Bajo</v>
      </c>
      <c r="AO132" s="80" t="str">
        <f>IF(AN132="Riesgo Bajo",Variables!$C$37,IF(AN132="Riesgo Medio",Variables!$D$37,IF(AN132="Riesgo Alto",Variables!$E$37,IF(AN132="Riesgo muy Alto",Variables!$E$37))))</f>
        <v xml:space="preserve">• Supervision constante roles y responsabilidades
• Formación en Planeacion estrategica
• Refuerzo en Distribucion eficaz del tiempo </v>
      </c>
      <c r="AQ132" s="73" t="str">
        <f t="shared" si="61"/>
        <v>Riesgo Bajo</v>
      </c>
      <c r="AR132" s="80" t="str">
        <f>IF(AQ132="Riesgo Bajo",Variables!$C$40,IF(AQ132="Riesgo Medio",Variables!$D$40,IF(AQ132="Riesgo Alto",Variables!$E$40,IF(AQ132="Riesgo muy Alto",Variables!$E$40))))</f>
        <v xml:space="preserve">• Continuar acciones de preventivas sobre demandas de trabajo
• Ejecutar cronogramas con tiempos de entrega 
• Programación de horarios de acuerdo a normativiudad
• Seguimiento a horarios adicionales y su compensación
</v>
      </c>
      <c r="AT132" s="73" t="str">
        <f t="shared" si="62"/>
        <v>Riesgo Bajo</v>
      </c>
      <c r="AU132" s="80" t="str">
        <f>IF(AT132="Riesgo Bajo",Variables!$C$43,IF(AT132="Riesgo Medio",Variables!$D$43,IF(AT132="Riesgo Alto",Variables!$E$43,IF(AT132="Riesgo muy Alto",Variables!$E$43))))</f>
        <v xml:space="preserve">• Marcar prioridades en las tareas. 
• Establecer cronograas de entrega
•  Garantizar descansos y pausas activas
</v>
      </c>
      <c r="AV132" s="65" t="e">
        <f t="shared" si="63"/>
        <v>#DIV/0!</v>
      </c>
      <c r="AW132" s="73" t="e">
        <f t="shared" si="64"/>
        <v>#DIV/0!</v>
      </c>
      <c r="AY132" s="73" t="str">
        <f t="shared" si="65"/>
        <v>Riesgo Bajo</v>
      </c>
      <c r="AZ132" s="80" t="str">
        <f>IF(AY132="Riesgo Bajo",Variables!$C$47,IF(AY132="Riesgo Medio",Variables!$D$47,IF(AY132="Riesgo Alto",Variables!$E$47,IF(AY132="Riesgo muy Alto",Variables!$E$47))))</f>
        <v>• Divulgar alianzas estrategicas para  actividades de esparcimiento y recreacion
• Promover espacios de crecimiento personal, academico, espiritual o deportivo de forma periodica</v>
      </c>
      <c r="BB132" s="73" t="str">
        <f t="shared" si="66"/>
        <v>Riesgo Bajo</v>
      </c>
      <c r="BC132" s="80" t="str">
        <f>IF(BB132="Riesgo Bajo",Variables!$C$50,IF(BB132="Riesgo Medio",Variables!$D$50,IF(BB132="Riesgo Alto",Variables!$E$50,IF(BB132="Riesgo muy Alto",Variables!$E$50))))</f>
        <v xml:space="preserve">• Capacitar en manejo de las finanzas personales y familiares.
•  Promover ahorros </v>
      </c>
      <c r="BE132" s="73" t="str">
        <f t="shared" si="67"/>
        <v>Riesgo Bajo</v>
      </c>
      <c r="BF132" s="80" t="str">
        <f>IF(BE132="Riesgo Bajo",Variables!$C$53,IF(BE132="Riesgo Medio",Variables!$D$53,IF(BE132="Riesgo Alto",Variables!$E$53,IF(BE132="Riesgo muy Alto",Variables!$E$53))))</f>
        <v>• Sin amenaza, conservación, remodelaciones de acuerdo a condiciones economicas</v>
      </c>
      <c r="BH132" s="73" t="str">
        <f t="shared" si="68"/>
        <v>Riesgo Bajo</v>
      </c>
      <c r="BI132" s="80" t="str">
        <f>IF(BH132="Riesgo Bajo",Variables!$C$56,IF(BH132="Riesgo Medio",Variables!$D$56,IF(BH132="Riesgo Alto",Variables!$E$56,IF(BH132="Riesgo muy Alto",Variables!$E$56))))</f>
        <v xml:space="preserve">• Formaciones en manejo del estrés, inteligencia emocional, manejo de situaciones conflictivas, esparcimiento y tiempo libre
</v>
      </c>
      <c r="BK132" s="73" t="str">
        <f t="shared" si="69"/>
        <v>Riesgo Bajo</v>
      </c>
      <c r="BL132" s="80" t="str">
        <f>IF(BJ132&lt;=30,Variables!$C$59,IF(BJ132&lt;=50,Variables!$D$59,IF(BJ132&lt;=60,Variables!$E$59,IF(BJ132&gt;=100,Variables!E190))))</f>
        <v>• Promoción de la salud mental y prevención del trastorno mental en el  trabajo.
• Fomento de estilos de vida saludables.</v>
      </c>
    </row>
    <row r="133" spans="2:64" s="65" customFormat="1" ht="57" customHeight="1" x14ac:dyDescent="0.25">
      <c r="B133" s="66"/>
      <c r="E133" s="66"/>
      <c r="F133" s="66"/>
      <c r="G133" s="66"/>
      <c r="I133" s="67"/>
      <c r="J133" s="78" t="b">
        <f t="shared" si="49"/>
        <v>0</v>
      </c>
      <c r="K133" s="67"/>
      <c r="L133" s="78" t="b">
        <f t="shared" si="50"/>
        <v>0</v>
      </c>
      <c r="N133" s="73" t="str">
        <f t="shared" si="51"/>
        <v>Sin riesgo</v>
      </c>
      <c r="O133" s="74" t="str">
        <f t="shared" si="70"/>
        <v>Medidas de refuerzo, prevención</v>
      </c>
      <c r="Q133" s="22" t="s">
        <v>25</v>
      </c>
      <c r="R133" s="80" t="str">
        <f t="shared" si="52"/>
        <v>ActIvidades de promoción y prevención,seguimiento examenes periodicos</v>
      </c>
      <c r="S133" s="68" t="e">
        <f t="shared" si="53"/>
        <v>#DIV/0!</v>
      </c>
      <c r="T133" s="66"/>
      <c r="V133" s="73" t="str">
        <f t="shared" si="54"/>
        <v>Riesgo Bajo</v>
      </c>
      <c r="W133" s="74" t="str">
        <f>IF(V133="Riesgo Bajo",Variables!$C$19,IF('Base de datos'!V133="Riesgo Medio",Variables!$D$19,IF('Base de datos'!V133="Riesgo Alto",Variables!$E$19,IF(V133="Riesgo muy Alto",Variables!$E$19))))</f>
        <v xml:space="preserve">• Refuezo habilidades blandas 
• Seguimiento Lideres
•Refuerzo continuo
</v>
      </c>
      <c r="Y133" s="73" t="str">
        <f t="shared" si="55"/>
        <v>Riesgo Bajo</v>
      </c>
      <c r="Z133" s="80" t="str">
        <f>IF(Y133="Riesgo Bajo",Variables!$C$22,IF(Y133="Riesgo Medio",Variables!$D$22,IF(Y133="Riesgo Alto",Variables!$E$22,IF(Y133="Riesgo muy Alto",Variables!$E$22))))</f>
        <v>• Refuezo interacciones grupales 
• Trabajos colaborativos
• Seguimiento y refuerzo habilidades individuales</v>
      </c>
      <c r="AB133" s="73" t="str">
        <f t="shared" si="56"/>
        <v>Riesgo Bajo</v>
      </c>
      <c r="AC133" s="80" t="str">
        <f>IF(AB133="Riesgo Bajo",Variables!$C$25,IF(AB133="Riesgo Medio",Variables!$D$25,IF(AB133="Riesgo Alto",Variables!$E$25,IF(AB133="Riesgo muy Alto",Variables!$E$25))))</f>
        <v>• Continuar retroalimentación constante
• Grupos focales y participativos
• Incentivos cumplimento de logros</v>
      </c>
      <c r="AE133" s="73" t="str">
        <f t="shared" si="57"/>
        <v>Riesgo Bajo</v>
      </c>
      <c r="AF133" s="80" t="str">
        <f>IF(AE133="Riesgo Bajo",Variables!$C$28,IF(AE133="Riesgo Medio",Variables!$D$28,IF(AE133="Riesgo Alto",Variables!$E$28,IF(AE133="Riesgo muy Alto",Variables!$E$28))))</f>
        <v>• Continuar con induccion al puesto, organizacional y seguimiento</v>
      </c>
      <c r="AH133" s="73" t="str">
        <f t="shared" si="58"/>
        <v>Riesgo Bajo</v>
      </c>
      <c r="AI133" s="80" t="str">
        <f>IF(AH133="Riesgo Bajo",Variables!$C$31,IF(AH133="Riesgo Medio",Variables!$D$31,IF(AH133="Riesgo Alto",Variables!$E$31,IF(AH133="Riesgo muy Alto",Variables!$E$31))))</f>
        <v>• Continuar con elplan de formación y desarrollo
• Reforzar formaciones 
• Seguimiento cronogramas de capacitación</v>
      </c>
      <c r="AK133" s="73" t="str">
        <f t="shared" si="59"/>
        <v>Riesgo Bajo</v>
      </c>
      <c r="AL133" s="80" t="str">
        <f>IF(AK133="Riesgo Bajo",Variables!$C$34,IF(AK133="Riesgo Medio",Variables!$D$34,IF(AK133="Riesgo Alto",Variables!$E$34,IF(AK133="Riesgo muy Alto",Variables!$E$34))))</f>
        <v>• Continuar plan de desarrollo en puesto de trabajo</v>
      </c>
      <c r="AN133" s="73" t="str">
        <f t="shared" si="60"/>
        <v>Riesgo Bajo</v>
      </c>
      <c r="AO133" s="80" t="str">
        <f>IF(AN133="Riesgo Bajo",Variables!$C$37,IF(AN133="Riesgo Medio",Variables!$D$37,IF(AN133="Riesgo Alto",Variables!$E$37,IF(AN133="Riesgo muy Alto",Variables!$E$37))))</f>
        <v xml:space="preserve">• Supervision constante roles y responsabilidades
• Formación en Planeacion estrategica
• Refuerzo en Distribucion eficaz del tiempo </v>
      </c>
      <c r="AQ133" s="73" t="str">
        <f t="shared" si="61"/>
        <v>Riesgo Bajo</v>
      </c>
      <c r="AR133" s="80" t="str">
        <f>IF(AQ133="Riesgo Bajo",Variables!$C$40,IF(AQ133="Riesgo Medio",Variables!$D$40,IF(AQ133="Riesgo Alto",Variables!$E$40,IF(AQ133="Riesgo muy Alto",Variables!$E$40))))</f>
        <v xml:space="preserve">• Continuar acciones de preventivas sobre demandas de trabajo
• Ejecutar cronogramas con tiempos de entrega 
• Programación de horarios de acuerdo a normativiudad
• Seguimiento a horarios adicionales y su compensación
</v>
      </c>
      <c r="AT133" s="73" t="str">
        <f t="shared" si="62"/>
        <v>Riesgo Bajo</v>
      </c>
      <c r="AU133" s="80" t="str">
        <f>IF(AT133="Riesgo Bajo",Variables!$C$43,IF(AT133="Riesgo Medio",Variables!$D$43,IF(AT133="Riesgo Alto",Variables!$E$43,IF(AT133="Riesgo muy Alto",Variables!$E$43))))</f>
        <v xml:space="preserve">• Marcar prioridades en las tareas. 
• Establecer cronograas de entrega
•  Garantizar descansos y pausas activas
</v>
      </c>
      <c r="AV133" s="65" t="e">
        <f t="shared" si="63"/>
        <v>#DIV/0!</v>
      </c>
      <c r="AW133" s="73" t="e">
        <f t="shared" si="64"/>
        <v>#DIV/0!</v>
      </c>
      <c r="AY133" s="73" t="str">
        <f t="shared" si="65"/>
        <v>Riesgo Bajo</v>
      </c>
      <c r="AZ133" s="80" t="str">
        <f>IF(AY133="Riesgo Bajo",Variables!$C$47,IF(AY133="Riesgo Medio",Variables!$D$47,IF(AY133="Riesgo Alto",Variables!$E$47,IF(AY133="Riesgo muy Alto",Variables!$E$47))))</f>
        <v>• Divulgar alianzas estrategicas para  actividades de esparcimiento y recreacion
• Promover espacios de crecimiento personal, academico, espiritual o deportivo de forma periodica</v>
      </c>
      <c r="BB133" s="73" t="str">
        <f t="shared" si="66"/>
        <v>Riesgo Bajo</v>
      </c>
      <c r="BC133" s="80" t="str">
        <f>IF(BB133="Riesgo Bajo",Variables!$C$50,IF(BB133="Riesgo Medio",Variables!$D$50,IF(BB133="Riesgo Alto",Variables!$E$50,IF(BB133="Riesgo muy Alto",Variables!$E$50))))</f>
        <v xml:space="preserve">• Capacitar en manejo de las finanzas personales y familiares.
•  Promover ahorros </v>
      </c>
      <c r="BE133" s="73" t="str">
        <f t="shared" si="67"/>
        <v>Riesgo Bajo</v>
      </c>
      <c r="BF133" s="80" t="str">
        <f>IF(BE133="Riesgo Bajo",Variables!$C$53,IF(BE133="Riesgo Medio",Variables!$D$53,IF(BE133="Riesgo Alto",Variables!$E$53,IF(BE133="Riesgo muy Alto",Variables!$E$53))))</f>
        <v>• Sin amenaza, conservación, remodelaciones de acuerdo a condiciones economicas</v>
      </c>
      <c r="BH133" s="73" t="str">
        <f t="shared" si="68"/>
        <v>Riesgo Bajo</v>
      </c>
      <c r="BI133" s="80" t="str">
        <f>IF(BH133="Riesgo Bajo",Variables!$C$56,IF(BH133="Riesgo Medio",Variables!$D$56,IF(BH133="Riesgo Alto",Variables!$E$56,IF(BH133="Riesgo muy Alto",Variables!$E$56))))</f>
        <v xml:space="preserve">• Formaciones en manejo del estrés, inteligencia emocional, manejo de situaciones conflictivas, esparcimiento y tiempo libre
</v>
      </c>
      <c r="BK133" s="73" t="str">
        <f t="shared" si="69"/>
        <v>Riesgo Bajo</v>
      </c>
      <c r="BL133" s="80" t="str">
        <f>IF(BJ133&lt;=30,Variables!$C$59,IF(BJ133&lt;=50,Variables!$D$59,IF(BJ133&lt;=60,Variables!$E$59,IF(BJ133&gt;=100,Variables!E191))))</f>
        <v>• Promoción de la salud mental y prevención del trastorno mental en el  trabajo.
• Fomento de estilos de vida saludables.</v>
      </c>
    </row>
    <row r="134" spans="2:64" s="65" customFormat="1" ht="57" customHeight="1" x14ac:dyDescent="0.25">
      <c r="B134" s="66"/>
      <c r="E134" s="66"/>
      <c r="F134" s="66"/>
      <c r="G134" s="66"/>
      <c r="I134" s="67"/>
      <c r="J134" s="78" t="b">
        <f t="shared" si="49"/>
        <v>0</v>
      </c>
      <c r="K134" s="67"/>
      <c r="L134" s="78" t="b">
        <f t="shared" si="50"/>
        <v>0</v>
      </c>
      <c r="N134" s="73" t="str">
        <f t="shared" si="51"/>
        <v>Sin riesgo</v>
      </c>
      <c r="O134" s="74" t="str">
        <f t="shared" si="70"/>
        <v>Medidas de refuerzo, prevención</v>
      </c>
      <c r="Q134" s="22" t="s">
        <v>25</v>
      </c>
      <c r="R134" s="80" t="str">
        <f t="shared" si="52"/>
        <v>ActIvidades de promoción y prevención,seguimiento examenes periodicos</v>
      </c>
      <c r="S134" s="68" t="e">
        <f t="shared" si="53"/>
        <v>#DIV/0!</v>
      </c>
      <c r="T134" s="66"/>
      <c r="V134" s="73" t="str">
        <f t="shared" si="54"/>
        <v>Riesgo Bajo</v>
      </c>
      <c r="W134" s="74" t="str">
        <f>IF(V134="Riesgo Bajo",Variables!$C$19,IF('Base de datos'!V134="Riesgo Medio",Variables!$D$19,IF('Base de datos'!V134="Riesgo Alto",Variables!$E$19,IF(V134="Riesgo muy Alto",Variables!$E$19))))</f>
        <v xml:space="preserve">• Refuezo habilidades blandas 
• Seguimiento Lideres
•Refuerzo continuo
</v>
      </c>
      <c r="Y134" s="73" t="str">
        <f t="shared" si="55"/>
        <v>Riesgo Bajo</v>
      </c>
      <c r="Z134" s="80" t="str">
        <f>IF(Y134="Riesgo Bajo",Variables!$C$22,IF(Y134="Riesgo Medio",Variables!$D$22,IF(Y134="Riesgo Alto",Variables!$E$22,IF(Y134="Riesgo muy Alto",Variables!$E$22))))</f>
        <v>• Refuezo interacciones grupales 
• Trabajos colaborativos
• Seguimiento y refuerzo habilidades individuales</v>
      </c>
      <c r="AB134" s="73" t="str">
        <f t="shared" si="56"/>
        <v>Riesgo Bajo</v>
      </c>
      <c r="AC134" s="80" t="str">
        <f>IF(AB134="Riesgo Bajo",Variables!$C$25,IF(AB134="Riesgo Medio",Variables!$D$25,IF(AB134="Riesgo Alto",Variables!$E$25,IF(AB134="Riesgo muy Alto",Variables!$E$25))))</f>
        <v>• Continuar retroalimentación constante
• Grupos focales y participativos
• Incentivos cumplimento de logros</v>
      </c>
      <c r="AE134" s="73" t="str">
        <f t="shared" si="57"/>
        <v>Riesgo Bajo</v>
      </c>
      <c r="AF134" s="80" t="str">
        <f>IF(AE134="Riesgo Bajo",Variables!$C$28,IF(AE134="Riesgo Medio",Variables!$D$28,IF(AE134="Riesgo Alto",Variables!$E$28,IF(AE134="Riesgo muy Alto",Variables!$E$28))))</f>
        <v>• Continuar con induccion al puesto, organizacional y seguimiento</v>
      </c>
      <c r="AH134" s="73" t="str">
        <f t="shared" si="58"/>
        <v>Riesgo Bajo</v>
      </c>
      <c r="AI134" s="80" t="str">
        <f>IF(AH134="Riesgo Bajo",Variables!$C$31,IF(AH134="Riesgo Medio",Variables!$D$31,IF(AH134="Riesgo Alto",Variables!$E$31,IF(AH134="Riesgo muy Alto",Variables!$E$31))))</f>
        <v>• Continuar con elplan de formación y desarrollo
• Reforzar formaciones 
• Seguimiento cronogramas de capacitación</v>
      </c>
      <c r="AK134" s="73" t="str">
        <f t="shared" si="59"/>
        <v>Riesgo Bajo</v>
      </c>
      <c r="AL134" s="80" t="str">
        <f>IF(AK134="Riesgo Bajo",Variables!$C$34,IF(AK134="Riesgo Medio",Variables!$D$34,IF(AK134="Riesgo Alto",Variables!$E$34,IF(AK134="Riesgo muy Alto",Variables!$E$34))))</f>
        <v>• Continuar plan de desarrollo en puesto de trabajo</v>
      </c>
      <c r="AN134" s="73" t="str">
        <f t="shared" si="60"/>
        <v>Riesgo Bajo</v>
      </c>
      <c r="AO134" s="80" t="str">
        <f>IF(AN134="Riesgo Bajo",Variables!$C$37,IF(AN134="Riesgo Medio",Variables!$D$37,IF(AN134="Riesgo Alto",Variables!$E$37,IF(AN134="Riesgo muy Alto",Variables!$E$37))))</f>
        <v xml:space="preserve">• Supervision constante roles y responsabilidades
• Formación en Planeacion estrategica
• Refuerzo en Distribucion eficaz del tiempo </v>
      </c>
      <c r="AQ134" s="73" t="str">
        <f t="shared" si="61"/>
        <v>Riesgo Bajo</v>
      </c>
      <c r="AR134" s="80" t="str">
        <f>IF(AQ134="Riesgo Bajo",Variables!$C$40,IF(AQ134="Riesgo Medio",Variables!$D$40,IF(AQ134="Riesgo Alto",Variables!$E$40,IF(AQ134="Riesgo muy Alto",Variables!$E$40))))</f>
        <v xml:space="preserve">• Continuar acciones de preventivas sobre demandas de trabajo
• Ejecutar cronogramas con tiempos de entrega 
• Programación de horarios de acuerdo a normativiudad
• Seguimiento a horarios adicionales y su compensación
</v>
      </c>
      <c r="AT134" s="73" t="str">
        <f t="shared" si="62"/>
        <v>Riesgo Bajo</v>
      </c>
      <c r="AU134" s="80" t="str">
        <f>IF(AT134="Riesgo Bajo",Variables!$C$43,IF(AT134="Riesgo Medio",Variables!$D$43,IF(AT134="Riesgo Alto",Variables!$E$43,IF(AT134="Riesgo muy Alto",Variables!$E$43))))</f>
        <v xml:space="preserve">• Marcar prioridades en las tareas. 
• Establecer cronograas de entrega
•  Garantizar descansos y pausas activas
</v>
      </c>
      <c r="AV134" s="65" t="e">
        <f t="shared" si="63"/>
        <v>#DIV/0!</v>
      </c>
      <c r="AW134" s="73" t="e">
        <f t="shared" si="64"/>
        <v>#DIV/0!</v>
      </c>
      <c r="AY134" s="73" t="str">
        <f t="shared" si="65"/>
        <v>Riesgo Bajo</v>
      </c>
      <c r="AZ134" s="80" t="str">
        <f>IF(AY134="Riesgo Bajo",Variables!$C$47,IF(AY134="Riesgo Medio",Variables!$D$47,IF(AY134="Riesgo Alto",Variables!$E$47,IF(AY134="Riesgo muy Alto",Variables!$E$47))))</f>
        <v>• Divulgar alianzas estrategicas para  actividades de esparcimiento y recreacion
• Promover espacios de crecimiento personal, academico, espiritual o deportivo de forma periodica</v>
      </c>
      <c r="BB134" s="73" t="str">
        <f t="shared" si="66"/>
        <v>Riesgo Bajo</v>
      </c>
      <c r="BC134" s="80" t="str">
        <f>IF(BB134="Riesgo Bajo",Variables!$C$50,IF(BB134="Riesgo Medio",Variables!$D$50,IF(BB134="Riesgo Alto",Variables!$E$50,IF(BB134="Riesgo muy Alto",Variables!$E$50))))</f>
        <v xml:space="preserve">• Capacitar en manejo de las finanzas personales y familiares.
•  Promover ahorros </v>
      </c>
      <c r="BE134" s="73" t="str">
        <f t="shared" si="67"/>
        <v>Riesgo Bajo</v>
      </c>
      <c r="BF134" s="80" t="str">
        <f>IF(BE134="Riesgo Bajo",Variables!$C$53,IF(BE134="Riesgo Medio",Variables!$D$53,IF(BE134="Riesgo Alto",Variables!$E$53,IF(BE134="Riesgo muy Alto",Variables!$E$53))))</f>
        <v>• Sin amenaza, conservación, remodelaciones de acuerdo a condiciones economicas</v>
      </c>
      <c r="BH134" s="73" t="str">
        <f t="shared" si="68"/>
        <v>Riesgo Bajo</v>
      </c>
      <c r="BI134" s="80" t="str">
        <f>IF(BH134="Riesgo Bajo",Variables!$C$56,IF(BH134="Riesgo Medio",Variables!$D$56,IF(BH134="Riesgo Alto",Variables!$E$56,IF(BH134="Riesgo muy Alto",Variables!$E$56))))</f>
        <v xml:space="preserve">• Formaciones en manejo del estrés, inteligencia emocional, manejo de situaciones conflictivas, esparcimiento y tiempo libre
</v>
      </c>
      <c r="BK134" s="73" t="str">
        <f t="shared" si="69"/>
        <v>Riesgo Bajo</v>
      </c>
      <c r="BL134" s="80" t="str">
        <f>IF(BJ134&lt;=30,Variables!$C$59,IF(BJ134&lt;=50,Variables!$D$59,IF(BJ134&lt;=60,Variables!$E$59,IF(BJ134&gt;=100,Variables!E192))))</f>
        <v>• Promoción de la salud mental y prevención del trastorno mental en el  trabajo.
• Fomento de estilos de vida saludables.</v>
      </c>
    </row>
    <row r="135" spans="2:64" s="65" customFormat="1" ht="57" customHeight="1" x14ac:dyDescent="0.25">
      <c r="B135" s="66"/>
      <c r="E135" s="66"/>
      <c r="F135" s="66"/>
      <c r="G135" s="66"/>
      <c r="I135" s="67"/>
      <c r="J135" s="78" t="b">
        <f t="shared" si="49"/>
        <v>0</v>
      </c>
      <c r="K135" s="67"/>
      <c r="L135" s="78" t="b">
        <f t="shared" si="50"/>
        <v>0</v>
      </c>
      <c r="N135" s="73" t="str">
        <f t="shared" si="51"/>
        <v>Sin riesgo</v>
      </c>
      <c r="O135" s="74" t="str">
        <f t="shared" si="70"/>
        <v>Medidas de refuerzo, prevención</v>
      </c>
      <c r="Q135" s="22" t="s">
        <v>25</v>
      </c>
      <c r="R135" s="80" t="str">
        <f t="shared" si="52"/>
        <v>ActIvidades de promoción y prevención,seguimiento examenes periodicos</v>
      </c>
      <c r="S135" s="68" t="e">
        <f t="shared" si="53"/>
        <v>#DIV/0!</v>
      </c>
      <c r="T135" s="66"/>
      <c r="V135" s="73" t="str">
        <f t="shared" si="54"/>
        <v>Riesgo Bajo</v>
      </c>
      <c r="W135" s="74" t="str">
        <f>IF(V135="Riesgo Bajo",Variables!$C$19,IF('Base de datos'!V135="Riesgo Medio",Variables!$D$19,IF('Base de datos'!V135="Riesgo Alto",Variables!$E$19,IF(V135="Riesgo muy Alto",Variables!$E$19))))</f>
        <v xml:space="preserve">• Refuezo habilidades blandas 
• Seguimiento Lideres
•Refuerzo continuo
</v>
      </c>
      <c r="Y135" s="73" t="str">
        <f t="shared" si="55"/>
        <v>Riesgo Bajo</v>
      </c>
      <c r="Z135" s="80" t="str">
        <f>IF(Y135="Riesgo Bajo",Variables!$C$22,IF(Y135="Riesgo Medio",Variables!$D$22,IF(Y135="Riesgo Alto",Variables!$E$22,IF(Y135="Riesgo muy Alto",Variables!$E$22))))</f>
        <v>• Refuezo interacciones grupales 
• Trabajos colaborativos
• Seguimiento y refuerzo habilidades individuales</v>
      </c>
      <c r="AB135" s="73" t="str">
        <f t="shared" si="56"/>
        <v>Riesgo Bajo</v>
      </c>
      <c r="AC135" s="80" t="str">
        <f>IF(AB135="Riesgo Bajo",Variables!$C$25,IF(AB135="Riesgo Medio",Variables!$D$25,IF(AB135="Riesgo Alto",Variables!$E$25,IF(AB135="Riesgo muy Alto",Variables!$E$25))))</f>
        <v>• Continuar retroalimentación constante
• Grupos focales y participativos
• Incentivos cumplimento de logros</v>
      </c>
      <c r="AE135" s="73" t="str">
        <f t="shared" si="57"/>
        <v>Riesgo Bajo</v>
      </c>
      <c r="AF135" s="80" t="str">
        <f>IF(AE135="Riesgo Bajo",Variables!$C$28,IF(AE135="Riesgo Medio",Variables!$D$28,IF(AE135="Riesgo Alto",Variables!$E$28,IF(AE135="Riesgo muy Alto",Variables!$E$28))))</f>
        <v>• Continuar con induccion al puesto, organizacional y seguimiento</v>
      </c>
      <c r="AH135" s="73" t="str">
        <f t="shared" si="58"/>
        <v>Riesgo Bajo</v>
      </c>
      <c r="AI135" s="80" t="str">
        <f>IF(AH135="Riesgo Bajo",Variables!$C$31,IF(AH135="Riesgo Medio",Variables!$D$31,IF(AH135="Riesgo Alto",Variables!$E$31,IF(AH135="Riesgo muy Alto",Variables!$E$31))))</f>
        <v>• Continuar con elplan de formación y desarrollo
• Reforzar formaciones 
• Seguimiento cronogramas de capacitación</v>
      </c>
      <c r="AK135" s="73" t="str">
        <f t="shared" si="59"/>
        <v>Riesgo Bajo</v>
      </c>
      <c r="AL135" s="80" t="str">
        <f>IF(AK135="Riesgo Bajo",Variables!$C$34,IF(AK135="Riesgo Medio",Variables!$D$34,IF(AK135="Riesgo Alto",Variables!$E$34,IF(AK135="Riesgo muy Alto",Variables!$E$34))))</f>
        <v>• Continuar plan de desarrollo en puesto de trabajo</v>
      </c>
      <c r="AN135" s="73" t="str">
        <f t="shared" si="60"/>
        <v>Riesgo Bajo</v>
      </c>
      <c r="AO135" s="80" t="str">
        <f>IF(AN135="Riesgo Bajo",Variables!$C$37,IF(AN135="Riesgo Medio",Variables!$D$37,IF(AN135="Riesgo Alto",Variables!$E$37,IF(AN135="Riesgo muy Alto",Variables!$E$37))))</f>
        <v xml:space="preserve">• Supervision constante roles y responsabilidades
• Formación en Planeacion estrategica
• Refuerzo en Distribucion eficaz del tiempo </v>
      </c>
      <c r="AQ135" s="73" t="str">
        <f t="shared" si="61"/>
        <v>Riesgo Bajo</v>
      </c>
      <c r="AR135" s="80" t="str">
        <f>IF(AQ135="Riesgo Bajo",Variables!$C$40,IF(AQ135="Riesgo Medio",Variables!$D$40,IF(AQ135="Riesgo Alto",Variables!$E$40,IF(AQ135="Riesgo muy Alto",Variables!$E$40))))</f>
        <v xml:space="preserve">• Continuar acciones de preventivas sobre demandas de trabajo
• Ejecutar cronogramas con tiempos de entrega 
• Programación de horarios de acuerdo a normativiudad
• Seguimiento a horarios adicionales y su compensación
</v>
      </c>
      <c r="AT135" s="73" t="str">
        <f t="shared" si="62"/>
        <v>Riesgo Bajo</v>
      </c>
      <c r="AU135" s="80" t="str">
        <f>IF(AT135="Riesgo Bajo",Variables!$C$43,IF(AT135="Riesgo Medio",Variables!$D$43,IF(AT135="Riesgo Alto",Variables!$E$43,IF(AT135="Riesgo muy Alto",Variables!$E$43))))</f>
        <v xml:space="preserve">• Marcar prioridades en las tareas. 
• Establecer cronograas de entrega
•  Garantizar descansos y pausas activas
</v>
      </c>
      <c r="AV135" s="65" t="e">
        <f t="shared" si="63"/>
        <v>#DIV/0!</v>
      </c>
      <c r="AW135" s="73" t="e">
        <f t="shared" si="64"/>
        <v>#DIV/0!</v>
      </c>
      <c r="AY135" s="73" t="str">
        <f t="shared" si="65"/>
        <v>Riesgo Bajo</v>
      </c>
      <c r="AZ135" s="80" t="str">
        <f>IF(AY135="Riesgo Bajo",Variables!$C$47,IF(AY135="Riesgo Medio",Variables!$D$47,IF(AY135="Riesgo Alto",Variables!$E$47,IF(AY135="Riesgo muy Alto",Variables!$E$47))))</f>
        <v>• Divulgar alianzas estrategicas para  actividades de esparcimiento y recreacion
• Promover espacios de crecimiento personal, academico, espiritual o deportivo de forma periodica</v>
      </c>
      <c r="BB135" s="73" t="str">
        <f t="shared" si="66"/>
        <v>Riesgo Bajo</v>
      </c>
      <c r="BC135" s="80" t="str">
        <f>IF(BB135="Riesgo Bajo",Variables!$C$50,IF(BB135="Riesgo Medio",Variables!$D$50,IF(BB135="Riesgo Alto",Variables!$E$50,IF(BB135="Riesgo muy Alto",Variables!$E$50))))</f>
        <v xml:space="preserve">• Capacitar en manejo de las finanzas personales y familiares.
•  Promover ahorros </v>
      </c>
      <c r="BE135" s="73" t="str">
        <f t="shared" si="67"/>
        <v>Riesgo Bajo</v>
      </c>
      <c r="BF135" s="80" t="str">
        <f>IF(BE135="Riesgo Bajo",Variables!$C$53,IF(BE135="Riesgo Medio",Variables!$D$53,IF(BE135="Riesgo Alto",Variables!$E$53,IF(BE135="Riesgo muy Alto",Variables!$E$53))))</f>
        <v>• Sin amenaza, conservación, remodelaciones de acuerdo a condiciones economicas</v>
      </c>
      <c r="BH135" s="73" t="str">
        <f t="shared" si="68"/>
        <v>Riesgo Bajo</v>
      </c>
      <c r="BI135" s="80" t="str">
        <f>IF(BH135="Riesgo Bajo",Variables!$C$56,IF(BH135="Riesgo Medio",Variables!$D$56,IF(BH135="Riesgo Alto",Variables!$E$56,IF(BH135="Riesgo muy Alto",Variables!$E$56))))</f>
        <v xml:space="preserve">• Formaciones en manejo del estrés, inteligencia emocional, manejo de situaciones conflictivas, esparcimiento y tiempo libre
</v>
      </c>
      <c r="BK135" s="73" t="str">
        <f t="shared" si="69"/>
        <v>Riesgo Bajo</v>
      </c>
      <c r="BL135" s="80" t="str">
        <f>IF(BJ135&lt;=30,Variables!$C$59,IF(BJ135&lt;=50,Variables!$D$59,IF(BJ135&lt;=60,Variables!$E$59,IF(BJ135&gt;=100,Variables!E193))))</f>
        <v>• Promoción de la salud mental y prevención del trastorno mental en el  trabajo.
• Fomento de estilos de vida saludables.</v>
      </c>
    </row>
    <row r="136" spans="2:64" s="65" customFormat="1" ht="57" customHeight="1" x14ac:dyDescent="0.25">
      <c r="B136" s="66"/>
      <c r="E136" s="66"/>
      <c r="F136" s="66"/>
      <c r="G136" s="66"/>
      <c r="I136" s="67"/>
      <c r="J136" s="78" t="b">
        <f t="shared" si="49"/>
        <v>0</v>
      </c>
      <c r="K136" s="67"/>
      <c r="L136" s="78" t="b">
        <f t="shared" si="50"/>
        <v>0</v>
      </c>
      <c r="N136" s="73" t="str">
        <f t="shared" si="51"/>
        <v>Sin riesgo</v>
      </c>
      <c r="O136" s="74" t="str">
        <f t="shared" si="70"/>
        <v>Medidas de refuerzo, prevención</v>
      </c>
      <c r="Q136" s="22" t="s">
        <v>25</v>
      </c>
      <c r="R136" s="80" t="str">
        <f t="shared" si="52"/>
        <v>ActIvidades de promoción y prevención,seguimiento examenes periodicos</v>
      </c>
      <c r="S136" s="68" t="e">
        <f t="shared" si="53"/>
        <v>#DIV/0!</v>
      </c>
      <c r="T136" s="66"/>
      <c r="V136" s="73" t="str">
        <f t="shared" si="54"/>
        <v>Riesgo Bajo</v>
      </c>
      <c r="W136" s="74" t="str">
        <f>IF(V136="Riesgo Bajo",Variables!$C$19,IF('Base de datos'!V136="Riesgo Medio",Variables!$D$19,IF('Base de datos'!V136="Riesgo Alto",Variables!$E$19,IF(V136="Riesgo muy Alto",Variables!$E$19))))</f>
        <v xml:space="preserve">• Refuezo habilidades blandas 
• Seguimiento Lideres
•Refuerzo continuo
</v>
      </c>
      <c r="Y136" s="73" t="str">
        <f t="shared" si="55"/>
        <v>Riesgo Bajo</v>
      </c>
      <c r="Z136" s="80" t="str">
        <f>IF(Y136="Riesgo Bajo",Variables!$C$22,IF(Y136="Riesgo Medio",Variables!$D$22,IF(Y136="Riesgo Alto",Variables!$E$22,IF(Y136="Riesgo muy Alto",Variables!$E$22))))</f>
        <v>• Refuezo interacciones grupales 
• Trabajos colaborativos
• Seguimiento y refuerzo habilidades individuales</v>
      </c>
      <c r="AB136" s="73" t="str">
        <f t="shared" si="56"/>
        <v>Riesgo Bajo</v>
      </c>
      <c r="AC136" s="80" t="str">
        <f>IF(AB136="Riesgo Bajo",Variables!$C$25,IF(AB136="Riesgo Medio",Variables!$D$25,IF(AB136="Riesgo Alto",Variables!$E$25,IF(AB136="Riesgo muy Alto",Variables!$E$25))))</f>
        <v>• Continuar retroalimentación constante
• Grupos focales y participativos
• Incentivos cumplimento de logros</v>
      </c>
      <c r="AE136" s="73" t="str">
        <f t="shared" si="57"/>
        <v>Riesgo Bajo</v>
      </c>
      <c r="AF136" s="80" t="str">
        <f>IF(AE136="Riesgo Bajo",Variables!$C$28,IF(AE136="Riesgo Medio",Variables!$D$28,IF(AE136="Riesgo Alto",Variables!$E$28,IF(AE136="Riesgo muy Alto",Variables!$E$28))))</f>
        <v>• Continuar con induccion al puesto, organizacional y seguimiento</v>
      </c>
      <c r="AH136" s="73" t="str">
        <f t="shared" si="58"/>
        <v>Riesgo Bajo</v>
      </c>
      <c r="AI136" s="80" t="str">
        <f>IF(AH136="Riesgo Bajo",Variables!$C$31,IF(AH136="Riesgo Medio",Variables!$D$31,IF(AH136="Riesgo Alto",Variables!$E$31,IF(AH136="Riesgo muy Alto",Variables!$E$31))))</f>
        <v>• Continuar con elplan de formación y desarrollo
• Reforzar formaciones 
• Seguimiento cronogramas de capacitación</v>
      </c>
      <c r="AK136" s="73" t="str">
        <f t="shared" si="59"/>
        <v>Riesgo Bajo</v>
      </c>
      <c r="AL136" s="80" t="str">
        <f>IF(AK136="Riesgo Bajo",Variables!$C$34,IF(AK136="Riesgo Medio",Variables!$D$34,IF(AK136="Riesgo Alto",Variables!$E$34,IF(AK136="Riesgo muy Alto",Variables!$E$34))))</f>
        <v>• Continuar plan de desarrollo en puesto de trabajo</v>
      </c>
      <c r="AN136" s="73" t="str">
        <f t="shared" si="60"/>
        <v>Riesgo Bajo</v>
      </c>
      <c r="AO136" s="80" t="str">
        <f>IF(AN136="Riesgo Bajo",Variables!$C$37,IF(AN136="Riesgo Medio",Variables!$D$37,IF(AN136="Riesgo Alto",Variables!$E$37,IF(AN136="Riesgo muy Alto",Variables!$E$37))))</f>
        <v xml:space="preserve">• Supervision constante roles y responsabilidades
• Formación en Planeacion estrategica
• Refuerzo en Distribucion eficaz del tiempo </v>
      </c>
      <c r="AQ136" s="73" t="str">
        <f t="shared" si="61"/>
        <v>Riesgo Bajo</v>
      </c>
      <c r="AR136" s="80" t="str">
        <f>IF(AQ136="Riesgo Bajo",Variables!$C$40,IF(AQ136="Riesgo Medio",Variables!$D$40,IF(AQ136="Riesgo Alto",Variables!$E$40,IF(AQ136="Riesgo muy Alto",Variables!$E$40))))</f>
        <v xml:space="preserve">• Continuar acciones de preventivas sobre demandas de trabajo
• Ejecutar cronogramas con tiempos de entrega 
• Programación de horarios de acuerdo a normativiudad
• Seguimiento a horarios adicionales y su compensación
</v>
      </c>
      <c r="AT136" s="73" t="str">
        <f t="shared" si="62"/>
        <v>Riesgo Bajo</v>
      </c>
      <c r="AU136" s="80" t="str">
        <f>IF(AT136="Riesgo Bajo",Variables!$C$43,IF(AT136="Riesgo Medio",Variables!$D$43,IF(AT136="Riesgo Alto",Variables!$E$43,IF(AT136="Riesgo muy Alto",Variables!$E$43))))</f>
        <v xml:space="preserve">• Marcar prioridades en las tareas. 
• Establecer cronograas de entrega
•  Garantizar descansos y pausas activas
</v>
      </c>
      <c r="AV136" s="65" t="e">
        <f t="shared" si="63"/>
        <v>#DIV/0!</v>
      </c>
      <c r="AW136" s="73" t="e">
        <f t="shared" si="64"/>
        <v>#DIV/0!</v>
      </c>
      <c r="AY136" s="73" t="str">
        <f t="shared" si="65"/>
        <v>Riesgo Bajo</v>
      </c>
      <c r="AZ136" s="80" t="str">
        <f>IF(AY136="Riesgo Bajo",Variables!$C$47,IF(AY136="Riesgo Medio",Variables!$D$47,IF(AY136="Riesgo Alto",Variables!$E$47,IF(AY136="Riesgo muy Alto",Variables!$E$47))))</f>
        <v>• Divulgar alianzas estrategicas para  actividades de esparcimiento y recreacion
• Promover espacios de crecimiento personal, academico, espiritual o deportivo de forma periodica</v>
      </c>
      <c r="BB136" s="73" t="str">
        <f t="shared" si="66"/>
        <v>Riesgo Bajo</v>
      </c>
      <c r="BC136" s="80" t="str">
        <f>IF(BB136="Riesgo Bajo",Variables!$C$50,IF(BB136="Riesgo Medio",Variables!$D$50,IF(BB136="Riesgo Alto",Variables!$E$50,IF(BB136="Riesgo muy Alto",Variables!$E$50))))</f>
        <v xml:space="preserve">• Capacitar en manejo de las finanzas personales y familiares.
•  Promover ahorros </v>
      </c>
      <c r="BE136" s="73" t="str">
        <f t="shared" si="67"/>
        <v>Riesgo Bajo</v>
      </c>
      <c r="BF136" s="80" t="str">
        <f>IF(BE136="Riesgo Bajo",Variables!$C$53,IF(BE136="Riesgo Medio",Variables!$D$53,IF(BE136="Riesgo Alto",Variables!$E$53,IF(BE136="Riesgo muy Alto",Variables!$E$53))))</f>
        <v>• Sin amenaza, conservación, remodelaciones de acuerdo a condiciones economicas</v>
      </c>
      <c r="BH136" s="73" t="str">
        <f t="shared" si="68"/>
        <v>Riesgo Bajo</v>
      </c>
      <c r="BI136" s="80" t="str">
        <f>IF(BH136="Riesgo Bajo",Variables!$C$56,IF(BH136="Riesgo Medio",Variables!$D$56,IF(BH136="Riesgo Alto",Variables!$E$56,IF(BH136="Riesgo muy Alto",Variables!$E$56))))</f>
        <v xml:space="preserve">• Formaciones en manejo del estrés, inteligencia emocional, manejo de situaciones conflictivas, esparcimiento y tiempo libre
</v>
      </c>
      <c r="BK136" s="73" t="str">
        <f t="shared" si="69"/>
        <v>Riesgo Bajo</v>
      </c>
      <c r="BL136" s="80" t="str">
        <f>IF(BJ136&lt;=30,Variables!$C$59,IF(BJ136&lt;=50,Variables!$D$59,IF(BJ136&lt;=60,Variables!$E$59,IF(BJ136&gt;=100,Variables!E194))))</f>
        <v>• Promoción de la salud mental y prevención del trastorno mental en el  trabajo.
• Fomento de estilos de vida saludables.</v>
      </c>
    </row>
    <row r="137" spans="2:64" s="65" customFormat="1" ht="57" customHeight="1" x14ac:dyDescent="0.25">
      <c r="B137" s="66"/>
      <c r="E137" s="66"/>
      <c r="F137" s="66"/>
      <c r="G137" s="66"/>
      <c r="I137" s="67"/>
      <c r="J137" s="78" t="b">
        <f t="shared" si="49"/>
        <v>0</v>
      </c>
      <c r="K137" s="67"/>
      <c r="L137" s="78" t="b">
        <f t="shared" si="50"/>
        <v>0</v>
      </c>
      <c r="N137" s="73" t="str">
        <f t="shared" si="51"/>
        <v>Sin riesgo</v>
      </c>
      <c r="O137" s="74" t="str">
        <f t="shared" si="70"/>
        <v>Medidas de refuerzo, prevención</v>
      </c>
      <c r="Q137" s="22" t="s">
        <v>25</v>
      </c>
      <c r="R137" s="80" t="str">
        <f t="shared" si="52"/>
        <v>ActIvidades de promoción y prevención,seguimiento examenes periodicos</v>
      </c>
      <c r="S137" s="68" t="e">
        <f t="shared" si="53"/>
        <v>#DIV/0!</v>
      </c>
      <c r="T137" s="66"/>
      <c r="V137" s="73" t="str">
        <f t="shared" si="54"/>
        <v>Riesgo Bajo</v>
      </c>
      <c r="W137" s="74" t="str">
        <f>IF(V137="Riesgo Bajo",Variables!$C$19,IF('Base de datos'!V137="Riesgo Medio",Variables!$D$19,IF('Base de datos'!V137="Riesgo Alto",Variables!$E$19,IF(V137="Riesgo muy Alto",Variables!$E$19))))</f>
        <v xml:space="preserve">• Refuezo habilidades blandas 
• Seguimiento Lideres
•Refuerzo continuo
</v>
      </c>
      <c r="Y137" s="73" t="str">
        <f t="shared" si="55"/>
        <v>Riesgo Bajo</v>
      </c>
      <c r="Z137" s="80" t="str">
        <f>IF(Y137="Riesgo Bajo",Variables!$C$22,IF(Y137="Riesgo Medio",Variables!$D$22,IF(Y137="Riesgo Alto",Variables!$E$22,IF(Y137="Riesgo muy Alto",Variables!$E$22))))</f>
        <v>• Refuezo interacciones grupales 
• Trabajos colaborativos
• Seguimiento y refuerzo habilidades individuales</v>
      </c>
      <c r="AB137" s="73" t="str">
        <f t="shared" si="56"/>
        <v>Riesgo Bajo</v>
      </c>
      <c r="AC137" s="80" t="str">
        <f>IF(AB137="Riesgo Bajo",Variables!$C$25,IF(AB137="Riesgo Medio",Variables!$D$25,IF(AB137="Riesgo Alto",Variables!$E$25,IF(AB137="Riesgo muy Alto",Variables!$E$25))))</f>
        <v>• Continuar retroalimentación constante
• Grupos focales y participativos
• Incentivos cumplimento de logros</v>
      </c>
      <c r="AE137" s="73" t="str">
        <f t="shared" si="57"/>
        <v>Riesgo Bajo</v>
      </c>
      <c r="AF137" s="80" t="str">
        <f>IF(AE137="Riesgo Bajo",Variables!$C$28,IF(AE137="Riesgo Medio",Variables!$D$28,IF(AE137="Riesgo Alto",Variables!$E$28,IF(AE137="Riesgo muy Alto",Variables!$E$28))))</f>
        <v>• Continuar con induccion al puesto, organizacional y seguimiento</v>
      </c>
      <c r="AH137" s="73" t="str">
        <f t="shared" si="58"/>
        <v>Riesgo Bajo</v>
      </c>
      <c r="AI137" s="80" t="str">
        <f>IF(AH137="Riesgo Bajo",Variables!$C$31,IF(AH137="Riesgo Medio",Variables!$D$31,IF(AH137="Riesgo Alto",Variables!$E$31,IF(AH137="Riesgo muy Alto",Variables!$E$31))))</f>
        <v>• Continuar con elplan de formación y desarrollo
• Reforzar formaciones 
• Seguimiento cronogramas de capacitación</v>
      </c>
      <c r="AK137" s="73" t="str">
        <f t="shared" si="59"/>
        <v>Riesgo Bajo</v>
      </c>
      <c r="AL137" s="80" t="str">
        <f>IF(AK137="Riesgo Bajo",Variables!$C$34,IF(AK137="Riesgo Medio",Variables!$D$34,IF(AK137="Riesgo Alto",Variables!$E$34,IF(AK137="Riesgo muy Alto",Variables!$E$34))))</f>
        <v>• Continuar plan de desarrollo en puesto de trabajo</v>
      </c>
      <c r="AN137" s="73" t="str">
        <f t="shared" si="60"/>
        <v>Riesgo Bajo</v>
      </c>
      <c r="AO137" s="80" t="str">
        <f>IF(AN137="Riesgo Bajo",Variables!$C$37,IF(AN137="Riesgo Medio",Variables!$D$37,IF(AN137="Riesgo Alto",Variables!$E$37,IF(AN137="Riesgo muy Alto",Variables!$E$37))))</f>
        <v xml:space="preserve">• Supervision constante roles y responsabilidades
• Formación en Planeacion estrategica
• Refuerzo en Distribucion eficaz del tiempo </v>
      </c>
      <c r="AQ137" s="73" t="str">
        <f t="shared" si="61"/>
        <v>Riesgo Bajo</v>
      </c>
      <c r="AR137" s="80" t="str">
        <f>IF(AQ137="Riesgo Bajo",Variables!$C$40,IF(AQ137="Riesgo Medio",Variables!$D$40,IF(AQ137="Riesgo Alto",Variables!$E$40,IF(AQ137="Riesgo muy Alto",Variables!$E$40))))</f>
        <v xml:space="preserve">• Continuar acciones de preventivas sobre demandas de trabajo
• Ejecutar cronogramas con tiempos de entrega 
• Programación de horarios de acuerdo a normativiudad
• Seguimiento a horarios adicionales y su compensación
</v>
      </c>
      <c r="AT137" s="73" t="str">
        <f t="shared" si="62"/>
        <v>Riesgo Bajo</v>
      </c>
      <c r="AU137" s="80" t="str">
        <f>IF(AT137="Riesgo Bajo",Variables!$C$43,IF(AT137="Riesgo Medio",Variables!$D$43,IF(AT137="Riesgo Alto",Variables!$E$43,IF(AT137="Riesgo muy Alto",Variables!$E$43))))</f>
        <v xml:space="preserve">• Marcar prioridades en las tareas. 
• Establecer cronograas de entrega
•  Garantizar descansos y pausas activas
</v>
      </c>
      <c r="AV137" s="65" t="e">
        <f t="shared" si="63"/>
        <v>#DIV/0!</v>
      </c>
      <c r="AW137" s="73" t="e">
        <f t="shared" si="64"/>
        <v>#DIV/0!</v>
      </c>
      <c r="AY137" s="73" t="str">
        <f t="shared" si="65"/>
        <v>Riesgo Bajo</v>
      </c>
      <c r="AZ137" s="80" t="str">
        <f>IF(AY137="Riesgo Bajo",Variables!$C$47,IF(AY137="Riesgo Medio",Variables!$D$47,IF(AY137="Riesgo Alto",Variables!$E$47,IF(AY137="Riesgo muy Alto",Variables!$E$47))))</f>
        <v>• Divulgar alianzas estrategicas para  actividades de esparcimiento y recreacion
• Promover espacios de crecimiento personal, academico, espiritual o deportivo de forma periodica</v>
      </c>
      <c r="BB137" s="73" t="str">
        <f t="shared" si="66"/>
        <v>Riesgo Bajo</v>
      </c>
      <c r="BC137" s="80" t="str">
        <f>IF(BB137="Riesgo Bajo",Variables!$C$50,IF(BB137="Riesgo Medio",Variables!$D$50,IF(BB137="Riesgo Alto",Variables!$E$50,IF(BB137="Riesgo muy Alto",Variables!$E$50))))</f>
        <v xml:space="preserve">• Capacitar en manejo de las finanzas personales y familiares.
•  Promover ahorros </v>
      </c>
      <c r="BE137" s="73" t="str">
        <f t="shared" si="67"/>
        <v>Riesgo Bajo</v>
      </c>
      <c r="BF137" s="80" t="str">
        <f>IF(BE137="Riesgo Bajo",Variables!$C$53,IF(BE137="Riesgo Medio",Variables!$D$53,IF(BE137="Riesgo Alto",Variables!$E$53,IF(BE137="Riesgo muy Alto",Variables!$E$53))))</f>
        <v>• Sin amenaza, conservación, remodelaciones de acuerdo a condiciones economicas</v>
      </c>
      <c r="BH137" s="73" t="str">
        <f t="shared" si="68"/>
        <v>Riesgo Bajo</v>
      </c>
      <c r="BI137" s="80" t="str">
        <f>IF(BH137="Riesgo Bajo",Variables!$C$56,IF(BH137="Riesgo Medio",Variables!$D$56,IF(BH137="Riesgo Alto",Variables!$E$56,IF(BH137="Riesgo muy Alto",Variables!$E$56))))</f>
        <v xml:space="preserve">• Formaciones en manejo del estrés, inteligencia emocional, manejo de situaciones conflictivas, esparcimiento y tiempo libre
</v>
      </c>
      <c r="BK137" s="73" t="str">
        <f t="shared" si="69"/>
        <v>Riesgo Bajo</v>
      </c>
      <c r="BL137" s="80" t="str">
        <f>IF(BJ137&lt;=30,Variables!$C$59,IF(BJ137&lt;=50,Variables!$D$59,IF(BJ137&lt;=60,Variables!$E$59,IF(BJ137&gt;=100,Variables!E195))))</f>
        <v>• Promoción de la salud mental y prevención del trastorno mental en el  trabajo.
• Fomento de estilos de vida saludables.</v>
      </c>
    </row>
    <row r="138" spans="2:64" s="65" customFormat="1" ht="57" customHeight="1" x14ac:dyDescent="0.25">
      <c r="B138" s="66"/>
      <c r="E138" s="66"/>
      <c r="F138" s="66"/>
      <c r="G138" s="66"/>
      <c r="I138" s="67"/>
      <c r="J138" s="78" t="b">
        <f t="shared" si="49"/>
        <v>0</v>
      </c>
      <c r="K138" s="67"/>
      <c r="L138" s="78" t="b">
        <f t="shared" si="50"/>
        <v>0</v>
      </c>
      <c r="N138" s="73" t="str">
        <f t="shared" si="51"/>
        <v>Sin riesgo</v>
      </c>
      <c r="O138" s="74" t="str">
        <f t="shared" si="70"/>
        <v>Medidas de refuerzo, prevención</v>
      </c>
      <c r="Q138" s="22" t="s">
        <v>25</v>
      </c>
      <c r="R138" s="80" t="str">
        <f t="shared" si="52"/>
        <v>ActIvidades de promoción y prevención,seguimiento examenes periodicos</v>
      </c>
      <c r="S138" s="68" t="e">
        <f t="shared" si="53"/>
        <v>#DIV/0!</v>
      </c>
      <c r="T138" s="66"/>
      <c r="V138" s="73" t="str">
        <f t="shared" si="54"/>
        <v>Riesgo Bajo</v>
      </c>
      <c r="W138" s="74" t="str">
        <f>IF(V138="Riesgo Bajo",Variables!$C$19,IF('Base de datos'!V138="Riesgo Medio",Variables!$D$19,IF('Base de datos'!V138="Riesgo Alto",Variables!$E$19,IF(V138="Riesgo muy Alto",Variables!$E$19))))</f>
        <v xml:space="preserve">• Refuezo habilidades blandas 
• Seguimiento Lideres
•Refuerzo continuo
</v>
      </c>
      <c r="Y138" s="73" t="str">
        <f t="shared" si="55"/>
        <v>Riesgo Bajo</v>
      </c>
      <c r="Z138" s="80" t="str">
        <f>IF(Y138="Riesgo Bajo",Variables!$C$22,IF(Y138="Riesgo Medio",Variables!$D$22,IF(Y138="Riesgo Alto",Variables!$E$22,IF(Y138="Riesgo muy Alto",Variables!$E$22))))</f>
        <v>• Refuezo interacciones grupales 
• Trabajos colaborativos
• Seguimiento y refuerzo habilidades individuales</v>
      </c>
      <c r="AB138" s="73" t="str">
        <f t="shared" si="56"/>
        <v>Riesgo Bajo</v>
      </c>
      <c r="AC138" s="80" t="str">
        <f>IF(AB138="Riesgo Bajo",Variables!$C$25,IF(AB138="Riesgo Medio",Variables!$D$25,IF(AB138="Riesgo Alto",Variables!$E$25,IF(AB138="Riesgo muy Alto",Variables!$E$25))))</f>
        <v>• Continuar retroalimentación constante
• Grupos focales y participativos
• Incentivos cumplimento de logros</v>
      </c>
      <c r="AE138" s="73" t="str">
        <f t="shared" si="57"/>
        <v>Riesgo Bajo</v>
      </c>
      <c r="AF138" s="80" t="str">
        <f>IF(AE138="Riesgo Bajo",Variables!$C$28,IF(AE138="Riesgo Medio",Variables!$D$28,IF(AE138="Riesgo Alto",Variables!$E$28,IF(AE138="Riesgo muy Alto",Variables!$E$28))))</f>
        <v>• Continuar con induccion al puesto, organizacional y seguimiento</v>
      </c>
      <c r="AH138" s="73" t="str">
        <f t="shared" si="58"/>
        <v>Riesgo Bajo</v>
      </c>
      <c r="AI138" s="80" t="str">
        <f>IF(AH138="Riesgo Bajo",Variables!$C$31,IF(AH138="Riesgo Medio",Variables!$D$31,IF(AH138="Riesgo Alto",Variables!$E$31,IF(AH138="Riesgo muy Alto",Variables!$E$31))))</f>
        <v>• Continuar con elplan de formación y desarrollo
• Reforzar formaciones 
• Seguimiento cronogramas de capacitación</v>
      </c>
      <c r="AK138" s="73" t="str">
        <f t="shared" si="59"/>
        <v>Riesgo Bajo</v>
      </c>
      <c r="AL138" s="80" t="str">
        <f>IF(AK138="Riesgo Bajo",Variables!$C$34,IF(AK138="Riesgo Medio",Variables!$D$34,IF(AK138="Riesgo Alto",Variables!$E$34,IF(AK138="Riesgo muy Alto",Variables!$E$34))))</f>
        <v>• Continuar plan de desarrollo en puesto de trabajo</v>
      </c>
      <c r="AN138" s="73" t="str">
        <f t="shared" si="60"/>
        <v>Riesgo Bajo</v>
      </c>
      <c r="AO138" s="80" t="str">
        <f>IF(AN138="Riesgo Bajo",Variables!$C$37,IF(AN138="Riesgo Medio",Variables!$D$37,IF(AN138="Riesgo Alto",Variables!$E$37,IF(AN138="Riesgo muy Alto",Variables!$E$37))))</f>
        <v xml:space="preserve">• Supervision constante roles y responsabilidades
• Formación en Planeacion estrategica
• Refuerzo en Distribucion eficaz del tiempo </v>
      </c>
      <c r="AQ138" s="73" t="str">
        <f t="shared" si="61"/>
        <v>Riesgo Bajo</v>
      </c>
      <c r="AR138" s="80" t="str">
        <f>IF(AQ138="Riesgo Bajo",Variables!$C$40,IF(AQ138="Riesgo Medio",Variables!$D$40,IF(AQ138="Riesgo Alto",Variables!$E$40,IF(AQ138="Riesgo muy Alto",Variables!$E$40))))</f>
        <v xml:space="preserve">• Continuar acciones de preventivas sobre demandas de trabajo
• Ejecutar cronogramas con tiempos de entrega 
• Programación de horarios de acuerdo a normativiudad
• Seguimiento a horarios adicionales y su compensación
</v>
      </c>
      <c r="AT138" s="73" t="str">
        <f t="shared" si="62"/>
        <v>Riesgo Bajo</v>
      </c>
      <c r="AU138" s="80" t="str">
        <f>IF(AT138="Riesgo Bajo",Variables!$C$43,IF(AT138="Riesgo Medio",Variables!$D$43,IF(AT138="Riesgo Alto",Variables!$E$43,IF(AT138="Riesgo muy Alto",Variables!$E$43))))</f>
        <v xml:space="preserve">• Marcar prioridades en las tareas. 
• Establecer cronograas de entrega
•  Garantizar descansos y pausas activas
</v>
      </c>
      <c r="AV138" s="65" t="e">
        <f t="shared" si="63"/>
        <v>#DIV/0!</v>
      </c>
      <c r="AW138" s="73" t="e">
        <f t="shared" si="64"/>
        <v>#DIV/0!</v>
      </c>
      <c r="AY138" s="73" t="str">
        <f t="shared" si="65"/>
        <v>Riesgo Bajo</v>
      </c>
      <c r="AZ138" s="80" t="str">
        <f>IF(AY138="Riesgo Bajo",Variables!$C$47,IF(AY138="Riesgo Medio",Variables!$D$47,IF(AY138="Riesgo Alto",Variables!$E$47,IF(AY138="Riesgo muy Alto",Variables!$E$47))))</f>
        <v>• Divulgar alianzas estrategicas para  actividades de esparcimiento y recreacion
• Promover espacios de crecimiento personal, academico, espiritual o deportivo de forma periodica</v>
      </c>
      <c r="BB138" s="73" t="str">
        <f t="shared" si="66"/>
        <v>Riesgo Bajo</v>
      </c>
      <c r="BC138" s="80" t="str">
        <f>IF(BB138="Riesgo Bajo",Variables!$C$50,IF(BB138="Riesgo Medio",Variables!$D$50,IF(BB138="Riesgo Alto",Variables!$E$50,IF(BB138="Riesgo muy Alto",Variables!$E$50))))</f>
        <v xml:space="preserve">• Capacitar en manejo de las finanzas personales y familiares.
•  Promover ahorros </v>
      </c>
      <c r="BE138" s="73" t="str">
        <f t="shared" si="67"/>
        <v>Riesgo Bajo</v>
      </c>
      <c r="BF138" s="80" t="str">
        <f>IF(BE138="Riesgo Bajo",Variables!$C$53,IF(BE138="Riesgo Medio",Variables!$D$53,IF(BE138="Riesgo Alto",Variables!$E$53,IF(BE138="Riesgo muy Alto",Variables!$E$53))))</f>
        <v>• Sin amenaza, conservación, remodelaciones de acuerdo a condiciones economicas</v>
      </c>
      <c r="BH138" s="73" t="str">
        <f t="shared" si="68"/>
        <v>Riesgo Bajo</v>
      </c>
      <c r="BI138" s="80" t="str">
        <f>IF(BH138="Riesgo Bajo",Variables!$C$56,IF(BH138="Riesgo Medio",Variables!$D$56,IF(BH138="Riesgo Alto",Variables!$E$56,IF(BH138="Riesgo muy Alto",Variables!$E$56))))</f>
        <v xml:space="preserve">• Formaciones en manejo del estrés, inteligencia emocional, manejo de situaciones conflictivas, esparcimiento y tiempo libre
</v>
      </c>
      <c r="BK138" s="73" t="str">
        <f t="shared" si="69"/>
        <v>Riesgo Bajo</v>
      </c>
      <c r="BL138" s="80" t="str">
        <f>IF(BJ138&lt;=30,Variables!$C$59,IF(BJ138&lt;=50,Variables!$D$59,IF(BJ138&lt;=60,Variables!$E$59,IF(BJ138&gt;=100,Variables!E196))))</f>
        <v>• Promoción de la salud mental y prevención del trastorno mental en el  trabajo.
• Fomento de estilos de vida saludables.</v>
      </c>
    </row>
    <row r="139" spans="2:64" s="65" customFormat="1" ht="57" customHeight="1" x14ac:dyDescent="0.25">
      <c r="B139" s="66"/>
      <c r="E139" s="66"/>
      <c r="F139" s="66"/>
      <c r="G139" s="66"/>
      <c r="I139" s="67"/>
      <c r="J139" s="78" t="b">
        <f t="shared" si="49"/>
        <v>0</v>
      </c>
      <c r="K139" s="67"/>
      <c r="L139" s="78" t="b">
        <f t="shared" si="50"/>
        <v>0</v>
      </c>
      <c r="N139" s="73" t="str">
        <f t="shared" si="51"/>
        <v>Sin riesgo</v>
      </c>
      <c r="O139" s="74" t="str">
        <f t="shared" si="70"/>
        <v>Medidas de refuerzo, prevención</v>
      </c>
      <c r="Q139" s="22" t="s">
        <v>25</v>
      </c>
      <c r="R139" s="80" t="str">
        <f t="shared" si="52"/>
        <v>ActIvidades de promoción y prevención,seguimiento examenes periodicos</v>
      </c>
      <c r="S139" s="68" t="e">
        <f t="shared" si="53"/>
        <v>#DIV/0!</v>
      </c>
      <c r="T139" s="66"/>
      <c r="V139" s="73" t="str">
        <f t="shared" si="54"/>
        <v>Riesgo Bajo</v>
      </c>
      <c r="W139" s="74" t="str">
        <f>IF(V139="Riesgo Bajo",Variables!$C$19,IF('Base de datos'!V139="Riesgo Medio",Variables!$D$19,IF('Base de datos'!V139="Riesgo Alto",Variables!$E$19,IF(V139="Riesgo muy Alto",Variables!$E$19))))</f>
        <v xml:space="preserve">• Refuezo habilidades blandas 
• Seguimiento Lideres
•Refuerzo continuo
</v>
      </c>
      <c r="Y139" s="73" t="str">
        <f t="shared" si="55"/>
        <v>Riesgo Bajo</v>
      </c>
      <c r="Z139" s="80" t="str">
        <f>IF(Y139="Riesgo Bajo",Variables!$C$22,IF(Y139="Riesgo Medio",Variables!$D$22,IF(Y139="Riesgo Alto",Variables!$E$22,IF(Y139="Riesgo muy Alto",Variables!$E$22))))</f>
        <v>• Refuezo interacciones grupales 
• Trabajos colaborativos
• Seguimiento y refuerzo habilidades individuales</v>
      </c>
      <c r="AB139" s="73" t="str">
        <f t="shared" si="56"/>
        <v>Riesgo Bajo</v>
      </c>
      <c r="AC139" s="80" t="str">
        <f>IF(AB139="Riesgo Bajo",Variables!$C$25,IF(AB139="Riesgo Medio",Variables!$D$25,IF(AB139="Riesgo Alto",Variables!$E$25,IF(AB139="Riesgo muy Alto",Variables!$E$25))))</f>
        <v>• Continuar retroalimentación constante
• Grupos focales y participativos
• Incentivos cumplimento de logros</v>
      </c>
      <c r="AE139" s="73" t="str">
        <f t="shared" si="57"/>
        <v>Riesgo Bajo</v>
      </c>
      <c r="AF139" s="80" t="str">
        <f>IF(AE139="Riesgo Bajo",Variables!$C$28,IF(AE139="Riesgo Medio",Variables!$D$28,IF(AE139="Riesgo Alto",Variables!$E$28,IF(AE139="Riesgo muy Alto",Variables!$E$28))))</f>
        <v>• Continuar con induccion al puesto, organizacional y seguimiento</v>
      </c>
      <c r="AH139" s="73" t="str">
        <f t="shared" si="58"/>
        <v>Riesgo Bajo</v>
      </c>
      <c r="AI139" s="80" t="str">
        <f>IF(AH139="Riesgo Bajo",Variables!$C$31,IF(AH139="Riesgo Medio",Variables!$D$31,IF(AH139="Riesgo Alto",Variables!$E$31,IF(AH139="Riesgo muy Alto",Variables!$E$31))))</f>
        <v>• Continuar con elplan de formación y desarrollo
• Reforzar formaciones 
• Seguimiento cronogramas de capacitación</v>
      </c>
      <c r="AK139" s="73" t="str">
        <f t="shared" si="59"/>
        <v>Riesgo Bajo</v>
      </c>
      <c r="AL139" s="80" t="str">
        <f>IF(AK139="Riesgo Bajo",Variables!$C$34,IF(AK139="Riesgo Medio",Variables!$D$34,IF(AK139="Riesgo Alto",Variables!$E$34,IF(AK139="Riesgo muy Alto",Variables!$E$34))))</f>
        <v>• Continuar plan de desarrollo en puesto de trabajo</v>
      </c>
      <c r="AN139" s="73" t="str">
        <f t="shared" si="60"/>
        <v>Riesgo Bajo</v>
      </c>
      <c r="AO139" s="80" t="str">
        <f>IF(AN139="Riesgo Bajo",Variables!$C$37,IF(AN139="Riesgo Medio",Variables!$D$37,IF(AN139="Riesgo Alto",Variables!$E$37,IF(AN139="Riesgo muy Alto",Variables!$E$37))))</f>
        <v xml:space="preserve">• Supervision constante roles y responsabilidades
• Formación en Planeacion estrategica
• Refuerzo en Distribucion eficaz del tiempo </v>
      </c>
      <c r="AQ139" s="73" t="str">
        <f t="shared" si="61"/>
        <v>Riesgo Bajo</v>
      </c>
      <c r="AR139" s="80" t="str">
        <f>IF(AQ139="Riesgo Bajo",Variables!$C$40,IF(AQ139="Riesgo Medio",Variables!$D$40,IF(AQ139="Riesgo Alto",Variables!$E$40,IF(AQ139="Riesgo muy Alto",Variables!$E$40))))</f>
        <v xml:space="preserve">• Continuar acciones de preventivas sobre demandas de trabajo
• Ejecutar cronogramas con tiempos de entrega 
• Programación de horarios de acuerdo a normativiudad
• Seguimiento a horarios adicionales y su compensación
</v>
      </c>
      <c r="AT139" s="73" t="str">
        <f t="shared" si="62"/>
        <v>Riesgo Bajo</v>
      </c>
      <c r="AU139" s="80" t="str">
        <f>IF(AT139="Riesgo Bajo",Variables!$C$43,IF(AT139="Riesgo Medio",Variables!$D$43,IF(AT139="Riesgo Alto",Variables!$E$43,IF(AT139="Riesgo muy Alto",Variables!$E$43))))</f>
        <v xml:space="preserve">• Marcar prioridades en las tareas. 
• Establecer cronograas de entrega
•  Garantizar descansos y pausas activas
</v>
      </c>
      <c r="AV139" s="65" t="e">
        <f t="shared" si="63"/>
        <v>#DIV/0!</v>
      </c>
      <c r="AW139" s="73" t="e">
        <f t="shared" si="64"/>
        <v>#DIV/0!</v>
      </c>
      <c r="AY139" s="73" t="str">
        <f t="shared" si="65"/>
        <v>Riesgo Bajo</v>
      </c>
      <c r="AZ139" s="80" t="str">
        <f>IF(AY139="Riesgo Bajo",Variables!$C$47,IF(AY139="Riesgo Medio",Variables!$D$47,IF(AY139="Riesgo Alto",Variables!$E$47,IF(AY139="Riesgo muy Alto",Variables!$E$47))))</f>
        <v>• Divulgar alianzas estrategicas para  actividades de esparcimiento y recreacion
• Promover espacios de crecimiento personal, academico, espiritual o deportivo de forma periodica</v>
      </c>
      <c r="BB139" s="73" t="str">
        <f t="shared" si="66"/>
        <v>Riesgo Bajo</v>
      </c>
      <c r="BC139" s="80" t="str">
        <f>IF(BB139="Riesgo Bajo",Variables!$C$50,IF(BB139="Riesgo Medio",Variables!$D$50,IF(BB139="Riesgo Alto",Variables!$E$50,IF(BB139="Riesgo muy Alto",Variables!$E$50))))</f>
        <v xml:space="preserve">• Capacitar en manejo de las finanzas personales y familiares.
•  Promover ahorros </v>
      </c>
      <c r="BE139" s="73" t="str">
        <f t="shared" si="67"/>
        <v>Riesgo Bajo</v>
      </c>
      <c r="BF139" s="80" t="str">
        <f>IF(BE139="Riesgo Bajo",Variables!$C$53,IF(BE139="Riesgo Medio",Variables!$D$53,IF(BE139="Riesgo Alto",Variables!$E$53,IF(BE139="Riesgo muy Alto",Variables!$E$53))))</f>
        <v>• Sin amenaza, conservación, remodelaciones de acuerdo a condiciones economicas</v>
      </c>
      <c r="BH139" s="73" t="str">
        <f t="shared" si="68"/>
        <v>Riesgo Bajo</v>
      </c>
      <c r="BI139" s="80" t="str">
        <f>IF(BH139="Riesgo Bajo",Variables!$C$56,IF(BH139="Riesgo Medio",Variables!$D$56,IF(BH139="Riesgo Alto",Variables!$E$56,IF(BH139="Riesgo muy Alto",Variables!$E$56))))</f>
        <v xml:space="preserve">• Formaciones en manejo del estrés, inteligencia emocional, manejo de situaciones conflictivas, esparcimiento y tiempo libre
</v>
      </c>
      <c r="BK139" s="73" t="str">
        <f t="shared" si="69"/>
        <v>Riesgo Bajo</v>
      </c>
      <c r="BL139" s="80" t="str">
        <f>IF(BJ139&lt;=30,Variables!$C$59,IF(BJ139&lt;=50,Variables!$D$59,IF(BJ139&lt;=60,Variables!$E$59,IF(BJ139&gt;=100,Variables!E197))))</f>
        <v>• Promoción de la salud mental y prevención del trastorno mental en el  trabajo.
• Fomento de estilos de vida saludables.</v>
      </c>
    </row>
    <row r="140" spans="2:64" s="65" customFormat="1" ht="57" customHeight="1" x14ac:dyDescent="0.25">
      <c r="B140" s="66"/>
      <c r="E140" s="66"/>
      <c r="F140" s="66"/>
      <c r="G140" s="66"/>
      <c r="I140" s="67"/>
      <c r="J140" s="78" t="b">
        <f t="shared" si="49"/>
        <v>0</v>
      </c>
      <c r="K140" s="67"/>
      <c r="L140" s="78" t="b">
        <f t="shared" si="50"/>
        <v>0</v>
      </c>
      <c r="N140" s="73" t="str">
        <f t="shared" si="51"/>
        <v>Sin riesgo</v>
      </c>
      <c r="O140" s="74" t="str">
        <f t="shared" si="70"/>
        <v>Medidas de refuerzo, prevención</v>
      </c>
      <c r="Q140" s="22" t="s">
        <v>25</v>
      </c>
      <c r="R140" s="80" t="str">
        <f t="shared" si="52"/>
        <v>ActIvidades de promoción y prevención,seguimiento examenes periodicos</v>
      </c>
      <c r="S140" s="68" t="e">
        <f t="shared" si="53"/>
        <v>#DIV/0!</v>
      </c>
      <c r="T140" s="66"/>
      <c r="V140" s="73" t="str">
        <f t="shared" si="54"/>
        <v>Riesgo Bajo</v>
      </c>
      <c r="W140" s="74" t="str">
        <f>IF(V140="Riesgo Bajo",Variables!$C$19,IF('Base de datos'!V140="Riesgo Medio",Variables!$D$19,IF('Base de datos'!V140="Riesgo Alto",Variables!$E$19,IF(V140="Riesgo muy Alto",Variables!$E$19))))</f>
        <v xml:space="preserve">• Refuezo habilidades blandas 
• Seguimiento Lideres
•Refuerzo continuo
</v>
      </c>
      <c r="Y140" s="73" t="str">
        <f t="shared" si="55"/>
        <v>Riesgo Bajo</v>
      </c>
      <c r="Z140" s="80" t="str">
        <f>IF(Y140="Riesgo Bajo",Variables!$C$22,IF(Y140="Riesgo Medio",Variables!$D$22,IF(Y140="Riesgo Alto",Variables!$E$22,IF(Y140="Riesgo muy Alto",Variables!$E$22))))</f>
        <v>• Refuezo interacciones grupales 
• Trabajos colaborativos
• Seguimiento y refuerzo habilidades individuales</v>
      </c>
      <c r="AB140" s="73" t="str">
        <f t="shared" si="56"/>
        <v>Riesgo Bajo</v>
      </c>
      <c r="AC140" s="80" t="str">
        <f>IF(AB140="Riesgo Bajo",Variables!$C$25,IF(AB140="Riesgo Medio",Variables!$D$25,IF(AB140="Riesgo Alto",Variables!$E$25,IF(AB140="Riesgo muy Alto",Variables!$E$25))))</f>
        <v>• Continuar retroalimentación constante
• Grupos focales y participativos
• Incentivos cumplimento de logros</v>
      </c>
      <c r="AE140" s="73" t="str">
        <f t="shared" si="57"/>
        <v>Riesgo Bajo</v>
      </c>
      <c r="AF140" s="80" t="str">
        <f>IF(AE140="Riesgo Bajo",Variables!$C$28,IF(AE140="Riesgo Medio",Variables!$D$28,IF(AE140="Riesgo Alto",Variables!$E$28,IF(AE140="Riesgo muy Alto",Variables!$E$28))))</f>
        <v>• Continuar con induccion al puesto, organizacional y seguimiento</v>
      </c>
      <c r="AH140" s="73" t="str">
        <f t="shared" si="58"/>
        <v>Riesgo Bajo</v>
      </c>
      <c r="AI140" s="80" t="str">
        <f>IF(AH140="Riesgo Bajo",Variables!$C$31,IF(AH140="Riesgo Medio",Variables!$D$31,IF(AH140="Riesgo Alto",Variables!$E$31,IF(AH140="Riesgo muy Alto",Variables!$E$31))))</f>
        <v>• Continuar con elplan de formación y desarrollo
• Reforzar formaciones 
• Seguimiento cronogramas de capacitación</v>
      </c>
      <c r="AK140" s="73" t="str">
        <f t="shared" si="59"/>
        <v>Riesgo Bajo</v>
      </c>
      <c r="AL140" s="80" t="str">
        <f>IF(AK140="Riesgo Bajo",Variables!$C$34,IF(AK140="Riesgo Medio",Variables!$D$34,IF(AK140="Riesgo Alto",Variables!$E$34,IF(AK140="Riesgo muy Alto",Variables!$E$34))))</f>
        <v>• Continuar plan de desarrollo en puesto de trabajo</v>
      </c>
      <c r="AN140" s="73" t="str">
        <f t="shared" si="60"/>
        <v>Riesgo Bajo</v>
      </c>
      <c r="AO140" s="80" t="str">
        <f>IF(AN140="Riesgo Bajo",Variables!$C$37,IF(AN140="Riesgo Medio",Variables!$D$37,IF(AN140="Riesgo Alto",Variables!$E$37,IF(AN140="Riesgo muy Alto",Variables!$E$37))))</f>
        <v xml:space="preserve">• Supervision constante roles y responsabilidades
• Formación en Planeacion estrategica
• Refuerzo en Distribucion eficaz del tiempo </v>
      </c>
      <c r="AQ140" s="73" t="str">
        <f t="shared" si="61"/>
        <v>Riesgo Bajo</v>
      </c>
      <c r="AR140" s="80" t="str">
        <f>IF(AQ140="Riesgo Bajo",Variables!$C$40,IF(AQ140="Riesgo Medio",Variables!$D$40,IF(AQ140="Riesgo Alto",Variables!$E$40,IF(AQ140="Riesgo muy Alto",Variables!$E$40))))</f>
        <v xml:space="preserve">• Continuar acciones de preventivas sobre demandas de trabajo
• Ejecutar cronogramas con tiempos de entrega 
• Programación de horarios de acuerdo a normativiudad
• Seguimiento a horarios adicionales y su compensación
</v>
      </c>
      <c r="AT140" s="73" t="str">
        <f t="shared" si="62"/>
        <v>Riesgo Bajo</v>
      </c>
      <c r="AU140" s="80" t="str">
        <f>IF(AT140="Riesgo Bajo",Variables!$C$43,IF(AT140="Riesgo Medio",Variables!$D$43,IF(AT140="Riesgo Alto",Variables!$E$43,IF(AT140="Riesgo muy Alto",Variables!$E$43))))</f>
        <v xml:space="preserve">• Marcar prioridades en las tareas. 
• Establecer cronograas de entrega
•  Garantizar descansos y pausas activas
</v>
      </c>
      <c r="AV140" s="65" t="e">
        <f t="shared" si="63"/>
        <v>#DIV/0!</v>
      </c>
      <c r="AW140" s="73" t="e">
        <f t="shared" si="64"/>
        <v>#DIV/0!</v>
      </c>
      <c r="AY140" s="73" t="str">
        <f t="shared" si="65"/>
        <v>Riesgo Bajo</v>
      </c>
      <c r="AZ140" s="80" t="str">
        <f>IF(AY140="Riesgo Bajo",Variables!$C$47,IF(AY140="Riesgo Medio",Variables!$D$47,IF(AY140="Riesgo Alto",Variables!$E$47,IF(AY140="Riesgo muy Alto",Variables!$E$47))))</f>
        <v>• Divulgar alianzas estrategicas para  actividades de esparcimiento y recreacion
• Promover espacios de crecimiento personal, academico, espiritual o deportivo de forma periodica</v>
      </c>
      <c r="BB140" s="73" t="str">
        <f t="shared" si="66"/>
        <v>Riesgo Bajo</v>
      </c>
      <c r="BC140" s="80" t="str">
        <f>IF(BB140="Riesgo Bajo",Variables!$C$50,IF(BB140="Riesgo Medio",Variables!$D$50,IF(BB140="Riesgo Alto",Variables!$E$50,IF(BB140="Riesgo muy Alto",Variables!$E$50))))</f>
        <v xml:space="preserve">• Capacitar en manejo de las finanzas personales y familiares.
•  Promover ahorros </v>
      </c>
      <c r="BE140" s="73" t="str">
        <f t="shared" si="67"/>
        <v>Riesgo Bajo</v>
      </c>
      <c r="BF140" s="80" t="str">
        <f>IF(BE140="Riesgo Bajo",Variables!$C$53,IF(BE140="Riesgo Medio",Variables!$D$53,IF(BE140="Riesgo Alto",Variables!$E$53,IF(BE140="Riesgo muy Alto",Variables!$E$53))))</f>
        <v>• Sin amenaza, conservación, remodelaciones de acuerdo a condiciones economicas</v>
      </c>
      <c r="BH140" s="73" t="str">
        <f t="shared" si="68"/>
        <v>Riesgo Bajo</v>
      </c>
      <c r="BI140" s="80" t="str">
        <f>IF(BH140="Riesgo Bajo",Variables!$C$56,IF(BH140="Riesgo Medio",Variables!$D$56,IF(BH140="Riesgo Alto",Variables!$E$56,IF(BH140="Riesgo muy Alto",Variables!$E$56))))</f>
        <v xml:space="preserve">• Formaciones en manejo del estrés, inteligencia emocional, manejo de situaciones conflictivas, esparcimiento y tiempo libre
</v>
      </c>
      <c r="BK140" s="73" t="str">
        <f t="shared" si="69"/>
        <v>Riesgo Bajo</v>
      </c>
      <c r="BL140" s="80" t="str">
        <f>IF(BJ140&lt;=30,Variables!$C$59,IF(BJ140&lt;=50,Variables!$D$59,IF(BJ140&lt;=60,Variables!$E$59,IF(BJ140&gt;=100,Variables!E198))))</f>
        <v>• Promoción de la salud mental y prevención del trastorno mental en el  trabajo.
• Fomento de estilos de vida saludables.</v>
      </c>
    </row>
    <row r="141" spans="2:64" s="65" customFormat="1" ht="57" customHeight="1" x14ac:dyDescent="0.25">
      <c r="B141" s="66"/>
      <c r="E141" s="66"/>
      <c r="F141" s="66"/>
      <c r="G141" s="66"/>
      <c r="I141" s="67"/>
      <c r="J141" s="78" t="b">
        <f t="shared" si="49"/>
        <v>0</v>
      </c>
      <c r="K141" s="67"/>
      <c r="L141" s="78" t="b">
        <f t="shared" si="50"/>
        <v>0</v>
      </c>
      <c r="N141" s="73" t="str">
        <f t="shared" si="51"/>
        <v>Sin riesgo</v>
      </c>
      <c r="O141" s="74" t="str">
        <f t="shared" si="70"/>
        <v>Medidas de refuerzo, prevención</v>
      </c>
      <c r="Q141" s="22" t="s">
        <v>25</v>
      </c>
      <c r="R141" s="80" t="str">
        <f t="shared" si="52"/>
        <v>ActIvidades de promoción y prevención,seguimiento examenes periodicos</v>
      </c>
      <c r="S141" s="68" t="e">
        <f t="shared" si="53"/>
        <v>#DIV/0!</v>
      </c>
      <c r="T141" s="66"/>
      <c r="V141" s="73" t="str">
        <f t="shared" si="54"/>
        <v>Riesgo Bajo</v>
      </c>
      <c r="W141" s="74" t="str">
        <f>IF(V141="Riesgo Bajo",Variables!$C$19,IF('Base de datos'!V141="Riesgo Medio",Variables!$D$19,IF('Base de datos'!V141="Riesgo Alto",Variables!$E$19,IF(V141="Riesgo muy Alto",Variables!$E$19))))</f>
        <v xml:space="preserve">• Refuezo habilidades blandas 
• Seguimiento Lideres
•Refuerzo continuo
</v>
      </c>
      <c r="Y141" s="73" t="str">
        <f t="shared" si="55"/>
        <v>Riesgo Bajo</v>
      </c>
      <c r="Z141" s="80" t="str">
        <f>IF(Y141="Riesgo Bajo",Variables!$C$22,IF(Y141="Riesgo Medio",Variables!$D$22,IF(Y141="Riesgo Alto",Variables!$E$22,IF(Y141="Riesgo muy Alto",Variables!$E$22))))</f>
        <v>• Refuezo interacciones grupales 
• Trabajos colaborativos
• Seguimiento y refuerzo habilidades individuales</v>
      </c>
      <c r="AB141" s="73" t="str">
        <f t="shared" si="56"/>
        <v>Riesgo Bajo</v>
      </c>
      <c r="AC141" s="80" t="str">
        <f>IF(AB141="Riesgo Bajo",Variables!$C$25,IF(AB141="Riesgo Medio",Variables!$D$25,IF(AB141="Riesgo Alto",Variables!$E$25,IF(AB141="Riesgo muy Alto",Variables!$E$25))))</f>
        <v>• Continuar retroalimentación constante
• Grupos focales y participativos
• Incentivos cumplimento de logros</v>
      </c>
      <c r="AE141" s="73" t="str">
        <f t="shared" si="57"/>
        <v>Riesgo Bajo</v>
      </c>
      <c r="AF141" s="80" t="str">
        <f>IF(AE141="Riesgo Bajo",Variables!$C$28,IF(AE141="Riesgo Medio",Variables!$D$28,IF(AE141="Riesgo Alto",Variables!$E$28,IF(AE141="Riesgo muy Alto",Variables!$E$28))))</f>
        <v>• Continuar con induccion al puesto, organizacional y seguimiento</v>
      </c>
      <c r="AH141" s="73" t="str">
        <f t="shared" si="58"/>
        <v>Riesgo Bajo</v>
      </c>
      <c r="AI141" s="80" t="str">
        <f>IF(AH141="Riesgo Bajo",Variables!$C$31,IF(AH141="Riesgo Medio",Variables!$D$31,IF(AH141="Riesgo Alto",Variables!$E$31,IF(AH141="Riesgo muy Alto",Variables!$E$31))))</f>
        <v>• Continuar con elplan de formación y desarrollo
• Reforzar formaciones 
• Seguimiento cronogramas de capacitación</v>
      </c>
      <c r="AK141" s="73" t="str">
        <f t="shared" si="59"/>
        <v>Riesgo Bajo</v>
      </c>
      <c r="AL141" s="80" t="str">
        <f>IF(AK141="Riesgo Bajo",Variables!$C$34,IF(AK141="Riesgo Medio",Variables!$D$34,IF(AK141="Riesgo Alto",Variables!$E$34,IF(AK141="Riesgo muy Alto",Variables!$E$34))))</f>
        <v>• Continuar plan de desarrollo en puesto de trabajo</v>
      </c>
      <c r="AN141" s="73" t="str">
        <f t="shared" si="60"/>
        <v>Riesgo Bajo</v>
      </c>
      <c r="AO141" s="80" t="str">
        <f>IF(AN141="Riesgo Bajo",Variables!$C$37,IF(AN141="Riesgo Medio",Variables!$D$37,IF(AN141="Riesgo Alto",Variables!$E$37,IF(AN141="Riesgo muy Alto",Variables!$E$37))))</f>
        <v xml:space="preserve">• Supervision constante roles y responsabilidades
• Formación en Planeacion estrategica
• Refuerzo en Distribucion eficaz del tiempo </v>
      </c>
      <c r="AQ141" s="73" t="str">
        <f t="shared" si="61"/>
        <v>Riesgo Bajo</v>
      </c>
      <c r="AR141" s="80" t="str">
        <f>IF(AQ141="Riesgo Bajo",Variables!$C$40,IF(AQ141="Riesgo Medio",Variables!$D$40,IF(AQ141="Riesgo Alto",Variables!$E$40,IF(AQ141="Riesgo muy Alto",Variables!$E$40))))</f>
        <v xml:space="preserve">• Continuar acciones de preventivas sobre demandas de trabajo
• Ejecutar cronogramas con tiempos de entrega 
• Programación de horarios de acuerdo a normativiudad
• Seguimiento a horarios adicionales y su compensación
</v>
      </c>
      <c r="AT141" s="73" t="str">
        <f t="shared" si="62"/>
        <v>Riesgo Bajo</v>
      </c>
      <c r="AU141" s="80" t="str">
        <f>IF(AT141="Riesgo Bajo",Variables!$C$43,IF(AT141="Riesgo Medio",Variables!$D$43,IF(AT141="Riesgo Alto",Variables!$E$43,IF(AT141="Riesgo muy Alto",Variables!$E$43))))</f>
        <v xml:space="preserve">• Marcar prioridades en las tareas. 
• Establecer cronograas de entrega
•  Garantizar descansos y pausas activas
</v>
      </c>
      <c r="AV141" s="65" t="e">
        <f t="shared" si="63"/>
        <v>#DIV/0!</v>
      </c>
      <c r="AW141" s="73" t="e">
        <f t="shared" si="64"/>
        <v>#DIV/0!</v>
      </c>
      <c r="AY141" s="73" t="str">
        <f t="shared" si="65"/>
        <v>Riesgo Bajo</v>
      </c>
      <c r="AZ141" s="80" t="str">
        <f>IF(AY141="Riesgo Bajo",Variables!$C$47,IF(AY141="Riesgo Medio",Variables!$D$47,IF(AY141="Riesgo Alto",Variables!$E$47,IF(AY141="Riesgo muy Alto",Variables!$E$47))))</f>
        <v>• Divulgar alianzas estrategicas para  actividades de esparcimiento y recreacion
• Promover espacios de crecimiento personal, academico, espiritual o deportivo de forma periodica</v>
      </c>
      <c r="BB141" s="73" t="str">
        <f t="shared" si="66"/>
        <v>Riesgo Bajo</v>
      </c>
      <c r="BC141" s="80" t="str">
        <f>IF(BB141="Riesgo Bajo",Variables!$C$50,IF(BB141="Riesgo Medio",Variables!$D$50,IF(BB141="Riesgo Alto",Variables!$E$50,IF(BB141="Riesgo muy Alto",Variables!$E$50))))</f>
        <v xml:space="preserve">• Capacitar en manejo de las finanzas personales y familiares.
•  Promover ahorros </v>
      </c>
      <c r="BE141" s="73" t="str">
        <f t="shared" si="67"/>
        <v>Riesgo Bajo</v>
      </c>
      <c r="BF141" s="80" t="str">
        <f>IF(BE141="Riesgo Bajo",Variables!$C$53,IF(BE141="Riesgo Medio",Variables!$D$53,IF(BE141="Riesgo Alto",Variables!$E$53,IF(BE141="Riesgo muy Alto",Variables!$E$53))))</f>
        <v>• Sin amenaza, conservación, remodelaciones de acuerdo a condiciones economicas</v>
      </c>
      <c r="BH141" s="73" t="str">
        <f t="shared" si="68"/>
        <v>Riesgo Bajo</v>
      </c>
      <c r="BI141" s="80" t="str">
        <f>IF(BH141="Riesgo Bajo",Variables!$C$56,IF(BH141="Riesgo Medio",Variables!$D$56,IF(BH141="Riesgo Alto",Variables!$E$56,IF(BH141="Riesgo muy Alto",Variables!$E$56))))</f>
        <v xml:space="preserve">• Formaciones en manejo del estrés, inteligencia emocional, manejo de situaciones conflictivas, esparcimiento y tiempo libre
</v>
      </c>
      <c r="BK141" s="73" t="str">
        <f t="shared" si="69"/>
        <v>Riesgo Bajo</v>
      </c>
      <c r="BL141" s="80" t="str">
        <f>IF(BJ141&lt;=30,Variables!$C$59,IF(BJ141&lt;=50,Variables!$D$59,IF(BJ141&lt;=60,Variables!$E$59,IF(BJ141&gt;=100,Variables!E199))))</f>
        <v>• Promoción de la salud mental y prevención del trastorno mental en el  trabajo.
• Fomento de estilos de vida saludables.</v>
      </c>
    </row>
    <row r="142" spans="2:64" s="65" customFormat="1" ht="57" customHeight="1" x14ac:dyDescent="0.25">
      <c r="B142" s="66"/>
      <c r="E142" s="66"/>
      <c r="F142" s="66"/>
      <c r="G142" s="66"/>
      <c r="I142" s="67"/>
      <c r="J142" s="78" t="b">
        <f t="shared" si="49"/>
        <v>0</v>
      </c>
      <c r="K142" s="67"/>
      <c r="L142" s="78" t="b">
        <f t="shared" si="50"/>
        <v>0</v>
      </c>
      <c r="N142" s="73" t="str">
        <f t="shared" si="51"/>
        <v>Sin riesgo</v>
      </c>
      <c r="O142" s="74" t="str">
        <f t="shared" si="70"/>
        <v>Medidas de refuerzo, prevención</v>
      </c>
      <c r="Q142" s="22" t="s">
        <v>25</v>
      </c>
      <c r="R142" s="80" t="str">
        <f t="shared" si="52"/>
        <v>ActIvidades de promoción y prevención,seguimiento examenes periodicos</v>
      </c>
      <c r="S142" s="68" t="e">
        <f t="shared" si="53"/>
        <v>#DIV/0!</v>
      </c>
      <c r="T142" s="66"/>
      <c r="V142" s="73" t="str">
        <f t="shared" si="54"/>
        <v>Riesgo Bajo</v>
      </c>
      <c r="W142" s="74" t="str">
        <f>IF(V142="Riesgo Bajo",Variables!$C$19,IF('Base de datos'!V142="Riesgo Medio",Variables!$D$19,IF('Base de datos'!V142="Riesgo Alto",Variables!$E$19,IF(V142="Riesgo muy Alto",Variables!$E$19))))</f>
        <v xml:space="preserve">• Refuezo habilidades blandas 
• Seguimiento Lideres
•Refuerzo continuo
</v>
      </c>
      <c r="Y142" s="73" t="str">
        <f t="shared" si="55"/>
        <v>Riesgo Bajo</v>
      </c>
      <c r="Z142" s="80" t="str">
        <f>IF(Y142="Riesgo Bajo",Variables!$C$22,IF(Y142="Riesgo Medio",Variables!$D$22,IF(Y142="Riesgo Alto",Variables!$E$22,IF(Y142="Riesgo muy Alto",Variables!$E$22))))</f>
        <v>• Refuezo interacciones grupales 
• Trabajos colaborativos
• Seguimiento y refuerzo habilidades individuales</v>
      </c>
      <c r="AB142" s="73" t="str">
        <f t="shared" si="56"/>
        <v>Riesgo Bajo</v>
      </c>
      <c r="AC142" s="80" t="str">
        <f>IF(AB142="Riesgo Bajo",Variables!$C$25,IF(AB142="Riesgo Medio",Variables!$D$25,IF(AB142="Riesgo Alto",Variables!$E$25,IF(AB142="Riesgo muy Alto",Variables!$E$25))))</f>
        <v>• Continuar retroalimentación constante
• Grupos focales y participativos
• Incentivos cumplimento de logros</v>
      </c>
      <c r="AE142" s="73" t="str">
        <f t="shared" si="57"/>
        <v>Riesgo Bajo</v>
      </c>
      <c r="AF142" s="80" t="str">
        <f>IF(AE142="Riesgo Bajo",Variables!$C$28,IF(AE142="Riesgo Medio",Variables!$D$28,IF(AE142="Riesgo Alto",Variables!$E$28,IF(AE142="Riesgo muy Alto",Variables!$E$28))))</f>
        <v>• Continuar con induccion al puesto, organizacional y seguimiento</v>
      </c>
      <c r="AH142" s="73" t="str">
        <f t="shared" si="58"/>
        <v>Riesgo Bajo</v>
      </c>
      <c r="AI142" s="80" t="str">
        <f>IF(AH142="Riesgo Bajo",Variables!$C$31,IF(AH142="Riesgo Medio",Variables!$D$31,IF(AH142="Riesgo Alto",Variables!$E$31,IF(AH142="Riesgo muy Alto",Variables!$E$31))))</f>
        <v>• Continuar con elplan de formación y desarrollo
• Reforzar formaciones 
• Seguimiento cronogramas de capacitación</v>
      </c>
      <c r="AK142" s="73" t="str">
        <f t="shared" si="59"/>
        <v>Riesgo Bajo</v>
      </c>
      <c r="AL142" s="80" t="str">
        <f>IF(AK142="Riesgo Bajo",Variables!$C$34,IF(AK142="Riesgo Medio",Variables!$D$34,IF(AK142="Riesgo Alto",Variables!$E$34,IF(AK142="Riesgo muy Alto",Variables!$E$34))))</f>
        <v>• Continuar plan de desarrollo en puesto de trabajo</v>
      </c>
      <c r="AN142" s="73" t="str">
        <f t="shared" si="60"/>
        <v>Riesgo Bajo</v>
      </c>
      <c r="AO142" s="80" t="str">
        <f>IF(AN142="Riesgo Bajo",Variables!$C$37,IF(AN142="Riesgo Medio",Variables!$D$37,IF(AN142="Riesgo Alto",Variables!$E$37,IF(AN142="Riesgo muy Alto",Variables!$E$37))))</f>
        <v xml:space="preserve">• Supervision constante roles y responsabilidades
• Formación en Planeacion estrategica
• Refuerzo en Distribucion eficaz del tiempo </v>
      </c>
      <c r="AQ142" s="73" t="str">
        <f t="shared" si="61"/>
        <v>Riesgo Bajo</v>
      </c>
      <c r="AR142" s="80" t="str">
        <f>IF(AQ142="Riesgo Bajo",Variables!$C$40,IF(AQ142="Riesgo Medio",Variables!$D$40,IF(AQ142="Riesgo Alto",Variables!$E$40,IF(AQ142="Riesgo muy Alto",Variables!$E$40))))</f>
        <v xml:space="preserve">• Continuar acciones de preventivas sobre demandas de trabajo
• Ejecutar cronogramas con tiempos de entrega 
• Programación de horarios de acuerdo a normativiudad
• Seguimiento a horarios adicionales y su compensación
</v>
      </c>
      <c r="AT142" s="73" t="str">
        <f t="shared" si="62"/>
        <v>Riesgo Bajo</v>
      </c>
      <c r="AU142" s="80" t="str">
        <f>IF(AT142="Riesgo Bajo",Variables!$C$43,IF(AT142="Riesgo Medio",Variables!$D$43,IF(AT142="Riesgo Alto",Variables!$E$43,IF(AT142="Riesgo muy Alto",Variables!$E$43))))</f>
        <v xml:space="preserve">• Marcar prioridades en las tareas. 
• Establecer cronograas de entrega
•  Garantizar descansos y pausas activas
</v>
      </c>
      <c r="AV142" s="65" t="e">
        <f t="shared" si="63"/>
        <v>#DIV/0!</v>
      </c>
      <c r="AW142" s="73" t="e">
        <f t="shared" si="64"/>
        <v>#DIV/0!</v>
      </c>
      <c r="AY142" s="73" t="str">
        <f t="shared" si="65"/>
        <v>Riesgo Bajo</v>
      </c>
      <c r="AZ142" s="80" t="str">
        <f>IF(AY142="Riesgo Bajo",Variables!$C$47,IF(AY142="Riesgo Medio",Variables!$D$47,IF(AY142="Riesgo Alto",Variables!$E$47,IF(AY142="Riesgo muy Alto",Variables!$E$47))))</f>
        <v>• Divulgar alianzas estrategicas para  actividades de esparcimiento y recreacion
• Promover espacios de crecimiento personal, academico, espiritual o deportivo de forma periodica</v>
      </c>
      <c r="BB142" s="73" t="str">
        <f t="shared" si="66"/>
        <v>Riesgo Bajo</v>
      </c>
      <c r="BC142" s="80" t="str">
        <f>IF(BB142="Riesgo Bajo",Variables!$C$50,IF(BB142="Riesgo Medio",Variables!$D$50,IF(BB142="Riesgo Alto",Variables!$E$50,IF(BB142="Riesgo muy Alto",Variables!$E$50))))</f>
        <v xml:space="preserve">• Capacitar en manejo de las finanzas personales y familiares.
•  Promover ahorros </v>
      </c>
      <c r="BE142" s="73" t="str">
        <f t="shared" si="67"/>
        <v>Riesgo Bajo</v>
      </c>
      <c r="BF142" s="80" t="str">
        <f>IF(BE142="Riesgo Bajo",Variables!$C$53,IF(BE142="Riesgo Medio",Variables!$D$53,IF(BE142="Riesgo Alto",Variables!$E$53,IF(BE142="Riesgo muy Alto",Variables!$E$53))))</f>
        <v>• Sin amenaza, conservación, remodelaciones de acuerdo a condiciones economicas</v>
      </c>
      <c r="BH142" s="73" t="str">
        <f t="shared" si="68"/>
        <v>Riesgo Bajo</v>
      </c>
      <c r="BI142" s="80" t="str">
        <f>IF(BH142="Riesgo Bajo",Variables!$C$56,IF(BH142="Riesgo Medio",Variables!$D$56,IF(BH142="Riesgo Alto",Variables!$E$56,IF(BH142="Riesgo muy Alto",Variables!$E$56))))</f>
        <v xml:space="preserve">• Formaciones en manejo del estrés, inteligencia emocional, manejo de situaciones conflictivas, esparcimiento y tiempo libre
</v>
      </c>
      <c r="BK142" s="73" t="str">
        <f t="shared" si="69"/>
        <v>Riesgo Bajo</v>
      </c>
      <c r="BL142" s="80" t="str">
        <f>IF(BJ142&lt;=30,Variables!$C$59,IF(BJ142&lt;=50,Variables!$D$59,IF(BJ142&lt;=60,Variables!$E$59,IF(BJ142&gt;=100,Variables!E200))))</f>
        <v>• Promoción de la salud mental y prevención del trastorno mental en el  trabajo.
• Fomento de estilos de vida saludables.</v>
      </c>
    </row>
    <row r="143" spans="2:64" s="65" customFormat="1" ht="57" customHeight="1" x14ac:dyDescent="0.25">
      <c r="B143" s="66"/>
      <c r="E143" s="66"/>
      <c r="F143" s="66"/>
      <c r="G143" s="66"/>
      <c r="I143" s="67"/>
      <c r="J143" s="78" t="b">
        <f t="shared" si="49"/>
        <v>0</v>
      </c>
      <c r="K143" s="67"/>
      <c r="L143" s="78" t="b">
        <f t="shared" si="50"/>
        <v>0</v>
      </c>
      <c r="N143" s="73" t="str">
        <f t="shared" si="51"/>
        <v>Sin riesgo</v>
      </c>
      <c r="O143" s="74" t="str">
        <f t="shared" si="70"/>
        <v>Medidas de refuerzo, prevención</v>
      </c>
      <c r="Q143" s="22" t="s">
        <v>25</v>
      </c>
      <c r="R143" s="80" t="str">
        <f t="shared" si="52"/>
        <v>ActIvidades de promoción y prevención,seguimiento examenes periodicos</v>
      </c>
      <c r="S143" s="68" t="e">
        <f t="shared" si="53"/>
        <v>#DIV/0!</v>
      </c>
      <c r="T143" s="66"/>
      <c r="V143" s="73" t="str">
        <f t="shared" si="54"/>
        <v>Riesgo Bajo</v>
      </c>
      <c r="W143" s="74" t="str">
        <f>IF(V143="Riesgo Bajo",Variables!$C$19,IF('Base de datos'!V143="Riesgo Medio",Variables!$D$19,IF('Base de datos'!V143="Riesgo Alto",Variables!$E$19,IF(V143="Riesgo muy Alto",Variables!$E$19))))</f>
        <v xml:space="preserve">• Refuezo habilidades blandas 
• Seguimiento Lideres
•Refuerzo continuo
</v>
      </c>
      <c r="Y143" s="73" t="str">
        <f t="shared" si="55"/>
        <v>Riesgo Bajo</v>
      </c>
      <c r="Z143" s="80" t="str">
        <f>IF(Y143="Riesgo Bajo",Variables!$C$22,IF(Y143="Riesgo Medio",Variables!$D$22,IF(Y143="Riesgo Alto",Variables!$E$22,IF(Y143="Riesgo muy Alto",Variables!$E$22))))</f>
        <v>• Refuezo interacciones grupales 
• Trabajos colaborativos
• Seguimiento y refuerzo habilidades individuales</v>
      </c>
      <c r="AB143" s="73" t="str">
        <f t="shared" si="56"/>
        <v>Riesgo Bajo</v>
      </c>
      <c r="AC143" s="80" t="str">
        <f>IF(AB143="Riesgo Bajo",Variables!$C$25,IF(AB143="Riesgo Medio",Variables!$D$25,IF(AB143="Riesgo Alto",Variables!$E$25,IF(AB143="Riesgo muy Alto",Variables!$E$25))))</f>
        <v>• Continuar retroalimentación constante
• Grupos focales y participativos
• Incentivos cumplimento de logros</v>
      </c>
      <c r="AE143" s="73" t="str">
        <f t="shared" si="57"/>
        <v>Riesgo Bajo</v>
      </c>
      <c r="AF143" s="80" t="str">
        <f>IF(AE143="Riesgo Bajo",Variables!$C$28,IF(AE143="Riesgo Medio",Variables!$D$28,IF(AE143="Riesgo Alto",Variables!$E$28,IF(AE143="Riesgo muy Alto",Variables!$E$28))))</f>
        <v>• Continuar con induccion al puesto, organizacional y seguimiento</v>
      </c>
      <c r="AH143" s="73" t="str">
        <f t="shared" si="58"/>
        <v>Riesgo Bajo</v>
      </c>
      <c r="AI143" s="80" t="str">
        <f>IF(AH143="Riesgo Bajo",Variables!$C$31,IF(AH143="Riesgo Medio",Variables!$D$31,IF(AH143="Riesgo Alto",Variables!$E$31,IF(AH143="Riesgo muy Alto",Variables!$E$31))))</f>
        <v>• Continuar con elplan de formación y desarrollo
• Reforzar formaciones 
• Seguimiento cronogramas de capacitación</v>
      </c>
      <c r="AK143" s="73" t="str">
        <f t="shared" si="59"/>
        <v>Riesgo Bajo</v>
      </c>
      <c r="AL143" s="80" t="str">
        <f>IF(AK143="Riesgo Bajo",Variables!$C$34,IF(AK143="Riesgo Medio",Variables!$D$34,IF(AK143="Riesgo Alto",Variables!$E$34,IF(AK143="Riesgo muy Alto",Variables!$E$34))))</f>
        <v>• Continuar plan de desarrollo en puesto de trabajo</v>
      </c>
      <c r="AN143" s="73" t="str">
        <f t="shared" si="60"/>
        <v>Riesgo Bajo</v>
      </c>
      <c r="AO143" s="80" t="str">
        <f>IF(AN143="Riesgo Bajo",Variables!$C$37,IF(AN143="Riesgo Medio",Variables!$D$37,IF(AN143="Riesgo Alto",Variables!$E$37,IF(AN143="Riesgo muy Alto",Variables!$E$37))))</f>
        <v xml:space="preserve">• Supervision constante roles y responsabilidades
• Formación en Planeacion estrategica
• Refuerzo en Distribucion eficaz del tiempo </v>
      </c>
      <c r="AQ143" s="73" t="str">
        <f t="shared" si="61"/>
        <v>Riesgo Bajo</v>
      </c>
      <c r="AR143" s="80" t="str">
        <f>IF(AQ143="Riesgo Bajo",Variables!$C$40,IF(AQ143="Riesgo Medio",Variables!$D$40,IF(AQ143="Riesgo Alto",Variables!$E$40,IF(AQ143="Riesgo muy Alto",Variables!$E$40))))</f>
        <v xml:space="preserve">• Continuar acciones de preventivas sobre demandas de trabajo
• Ejecutar cronogramas con tiempos de entrega 
• Programación de horarios de acuerdo a normativiudad
• Seguimiento a horarios adicionales y su compensación
</v>
      </c>
      <c r="AT143" s="73" t="str">
        <f t="shared" si="62"/>
        <v>Riesgo Bajo</v>
      </c>
      <c r="AU143" s="80" t="str">
        <f>IF(AT143="Riesgo Bajo",Variables!$C$43,IF(AT143="Riesgo Medio",Variables!$D$43,IF(AT143="Riesgo Alto",Variables!$E$43,IF(AT143="Riesgo muy Alto",Variables!$E$43))))</f>
        <v xml:space="preserve">• Marcar prioridades en las tareas. 
• Establecer cronograas de entrega
•  Garantizar descansos y pausas activas
</v>
      </c>
      <c r="AV143" s="65" t="e">
        <f t="shared" si="63"/>
        <v>#DIV/0!</v>
      </c>
      <c r="AW143" s="73" t="e">
        <f t="shared" si="64"/>
        <v>#DIV/0!</v>
      </c>
      <c r="AY143" s="73" t="str">
        <f t="shared" si="65"/>
        <v>Riesgo Bajo</v>
      </c>
      <c r="AZ143" s="80" t="str">
        <f>IF(AY143="Riesgo Bajo",Variables!$C$47,IF(AY143="Riesgo Medio",Variables!$D$47,IF(AY143="Riesgo Alto",Variables!$E$47,IF(AY143="Riesgo muy Alto",Variables!$E$47))))</f>
        <v>• Divulgar alianzas estrategicas para  actividades de esparcimiento y recreacion
• Promover espacios de crecimiento personal, academico, espiritual o deportivo de forma periodica</v>
      </c>
      <c r="BB143" s="73" t="str">
        <f t="shared" si="66"/>
        <v>Riesgo Bajo</v>
      </c>
      <c r="BC143" s="80" t="str">
        <f>IF(BB143="Riesgo Bajo",Variables!$C$50,IF(BB143="Riesgo Medio",Variables!$D$50,IF(BB143="Riesgo Alto",Variables!$E$50,IF(BB143="Riesgo muy Alto",Variables!$E$50))))</f>
        <v xml:space="preserve">• Capacitar en manejo de las finanzas personales y familiares.
•  Promover ahorros </v>
      </c>
      <c r="BE143" s="73" t="str">
        <f t="shared" si="67"/>
        <v>Riesgo Bajo</v>
      </c>
      <c r="BF143" s="80" t="str">
        <f>IF(BE143="Riesgo Bajo",Variables!$C$53,IF(BE143="Riesgo Medio",Variables!$D$53,IF(BE143="Riesgo Alto",Variables!$E$53,IF(BE143="Riesgo muy Alto",Variables!$E$53))))</f>
        <v>• Sin amenaza, conservación, remodelaciones de acuerdo a condiciones economicas</v>
      </c>
      <c r="BH143" s="73" t="str">
        <f t="shared" si="68"/>
        <v>Riesgo Bajo</v>
      </c>
      <c r="BI143" s="80" t="str">
        <f>IF(BH143="Riesgo Bajo",Variables!$C$56,IF(BH143="Riesgo Medio",Variables!$D$56,IF(BH143="Riesgo Alto",Variables!$E$56,IF(BH143="Riesgo muy Alto",Variables!$E$56))))</f>
        <v xml:space="preserve">• Formaciones en manejo del estrés, inteligencia emocional, manejo de situaciones conflictivas, esparcimiento y tiempo libre
</v>
      </c>
      <c r="BK143" s="73" t="str">
        <f t="shared" si="69"/>
        <v>Riesgo Bajo</v>
      </c>
      <c r="BL143" s="80" t="str">
        <f>IF(BJ143&lt;=30,Variables!$C$59,IF(BJ143&lt;=50,Variables!$D$59,IF(BJ143&lt;=60,Variables!$E$59,IF(BJ143&gt;=100,Variables!E201))))</f>
        <v>• Promoción de la salud mental y prevención del trastorno mental en el  trabajo.
• Fomento de estilos de vida saludables.</v>
      </c>
    </row>
    <row r="144" spans="2:64" s="65" customFormat="1" ht="57" customHeight="1" x14ac:dyDescent="0.25">
      <c r="B144" s="66"/>
      <c r="E144" s="66"/>
      <c r="F144" s="66"/>
      <c r="G144" s="66"/>
      <c r="I144" s="67"/>
      <c r="J144" s="78" t="b">
        <f t="shared" si="49"/>
        <v>0</v>
      </c>
      <c r="K144" s="67"/>
      <c r="L144" s="78" t="b">
        <f t="shared" si="50"/>
        <v>0</v>
      </c>
      <c r="N144" s="73" t="str">
        <f t="shared" si="51"/>
        <v>Sin riesgo</v>
      </c>
      <c r="O144" s="74" t="str">
        <f t="shared" si="70"/>
        <v>Medidas de refuerzo, prevención</v>
      </c>
      <c r="Q144" s="22" t="s">
        <v>25</v>
      </c>
      <c r="R144" s="80" t="str">
        <f t="shared" si="52"/>
        <v>ActIvidades de promoción y prevención,seguimiento examenes periodicos</v>
      </c>
      <c r="S144" s="68" t="e">
        <f t="shared" si="53"/>
        <v>#DIV/0!</v>
      </c>
      <c r="T144" s="66"/>
      <c r="V144" s="73" t="str">
        <f t="shared" si="54"/>
        <v>Riesgo Bajo</v>
      </c>
      <c r="W144" s="74" t="str">
        <f>IF(V144="Riesgo Bajo",Variables!$C$19,IF('Base de datos'!V144="Riesgo Medio",Variables!$D$19,IF('Base de datos'!V144="Riesgo Alto",Variables!$E$19,IF(V144="Riesgo muy Alto",Variables!$E$19))))</f>
        <v xml:space="preserve">• Refuezo habilidades blandas 
• Seguimiento Lideres
•Refuerzo continuo
</v>
      </c>
      <c r="Y144" s="73" t="str">
        <f t="shared" si="55"/>
        <v>Riesgo Bajo</v>
      </c>
      <c r="Z144" s="80" t="str">
        <f>IF(Y144="Riesgo Bajo",Variables!$C$22,IF(Y144="Riesgo Medio",Variables!$D$22,IF(Y144="Riesgo Alto",Variables!$E$22,IF(Y144="Riesgo muy Alto",Variables!$E$22))))</f>
        <v>• Refuezo interacciones grupales 
• Trabajos colaborativos
• Seguimiento y refuerzo habilidades individuales</v>
      </c>
      <c r="AB144" s="73" t="str">
        <f t="shared" si="56"/>
        <v>Riesgo Bajo</v>
      </c>
      <c r="AC144" s="80" t="str">
        <f>IF(AB144="Riesgo Bajo",Variables!$C$25,IF(AB144="Riesgo Medio",Variables!$D$25,IF(AB144="Riesgo Alto",Variables!$E$25,IF(AB144="Riesgo muy Alto",Variables!$E$25))))</f>
        <v>• Continuar retroalimentación constante
• Grupos focales y participativos
• Incentivos cumplimento de logros</v>
      </c>
      <c r="AE144" s="73" t="str">
        <f t="shared" si="57"/>
        <v>Riesgo Bajo</v>
      </c>
      <c r="AF144" s="80" t="str">
        <f>IF(AE144="Riesgo Bajo",Variables!$C$28,IF(AE144="Riesgo Medio",Variables!$D$28,IF(AE144="Riesgo Alto",Variables!$E$28,IF(AE144="Riesgo muy Alto",Variables!$E$28))))</f>
        <v>• Continuar con induccion al puesto, organizacional y seguimiento</v>
      </c>
      <c r="AH144" s="73" t="str">
        <f t="shared" si="58"/>
        <v>Riesgo Bajo</v>
      </c>
      <c r="AI144" s="80" t="str">
        <f>IF(AH144="Riesgo Bajo",Variables!$C$31,IF(AH144="Riesgo Medio",Variables!$D$31,IF(AH144="Riesgo Alto",Variables!$E$31,IF(AH144="Riesgo muy Alto",Variables!$E$31))))</f>
        <v>• Continuar con elplan de formación y desarrollo
• Reforzar formaciones 
• Seguimiento cronogramas de capacitación</v>
      </c>
      <c r="AK144" s="73" t="str">
        <f t="shared" si="59"/>
        <v>Riesgo Bajo</v>
      </c>
      <c r="AL144" s="80" t="str">
        <f>IF(AK144="Riesgo Bajo",Variables!$C$34,IF(AK144="Riesgo Medio",Variables!$D$34,IF(AK144="Riesgo Alto",Variables!$E$34,IF(AK144="Riesgo muy Alto",Variables!$E$34))))</f>
        <v>• Continuar plan de desarrollo en puesto de trabajo</v>
      </c>
      <c r="AN144" s="73" t="str">
        <f t="shared" si="60"/>
        <v>Riesgo Bajo</v>
      </c>
      <c r="AO144" s="80" t="str">
        <f>IF(AN144="Riesgo Bajo",Variables!$C$37,IF(AN144="Riesgo Medio",Variables!$D$37,IF(AN144="Riesgo Alto",Variables!$E$37,IF(AN144="Riesgo muy Alto",Variables!$E$37))))</f>
        <v xml:space="preserve">• Supervision constante roles y responsabilidades
• Formación en Planeacion estrategica
• Refuerzo en Distribucion eficaz del tiempo </v>
      </c>
      <c r="AQ144" s="73" t="str">
        <f t="shared" si="61"/>
        <v>Riesgo Bajo</v>
      </c>
      <c r="AR144" s="80" t="str">
        <f>IF(AQ144="Riesgo Bajo",Variables!$C$40,IF(AQ144="Riesgo Medio",Variables!$D$40,IF(AQ144="Riesgo Alto",Variables!$E$40,IF(AQ144="Riesgo muy Alto",Variables!$E$40))))</f>
        <v xml:space="preserve">• Continuar acciones de preventivas sobre demandas de trabajo
• Ejecutar cronogramas con tiempos de entrega 
• Programación de horarios de acuerdo a normativiudad
• Seguimiento a horarios adicionales y su compensación
</v>
      </c>
      <c r="AT144" s="73" t="str">
        <f t="shared" si="62"/>
        <v>Riesgo Bajo</v>
      </c>
      <c r="AU144" s="80" t="str">
        <f>IF(AT144="Riesgo Bajo",Variables!$C$43,IF(AT144="Riesgo Medio",Variables!$D$43,IF(AT144="Riesgo Alto",Variables!$E$43,IF(AT144="Riesgo muy Alto",Variables!$E$43))))</f>
        <v xml:space="preserve">• Marcar prioridades en las tareas. 
• Establecer cronograas de entrega
•  Garantizar descansos y pausas activas
</v>
      </c>
      <c r="AV144" s="65" t="e">
        <f t="shared" si="63"/>
        <v>#DIV/0!</v>
      </c>
      <c r="AW144" s="73" t="e">
        <f t="shared" si="64"/>
        <v>#DIV/0!</v>
      </c>
      <c r="AY144" s="73" t="str">
        <f t="shared" si="65"/>
        <v>Riesgo Bajo</v>
      </c>
      <c r="AZ144" s="80" t="str">
        <f>IF(AY144="Riesgo Bajo",Variables!$C$47,IF(AY144="Riesgo Medio",Variables!$D$47,IF(AY144="Riesgo Alto",Variables!$E$47,IF(AY144="Riesgo muy Alto",Variables!$E$47))))</f>
        <v>• Divulgar alianzas estrategicas para  actividades de esparcimiento y recreacion
• Promover espacios de crecimiento personal, academico, espiritual o deportivo de forma periodica</v>
      </c>
      <c r="BB144" s="73" t="str">
        <f t="shared" si="66"/>
        <v>Riesgo Bajo</v>
      </c>
      <c r="BC144" s="80" t="str">
        <f>IF(BB144="Riesgo Bajo",Variables!$C$50,IF(BB144="Riesgo Medio",Variables!$D$50,IF(BB144="Riesgo Alto",Variables!$E$50,IF(BB144="Riesgo muy Alto",Variables!$E$50))))</f>
        <v xml:space="preserve">• Capacitar en manejo de las finanzas personales y familiares.
•  Promover ahorros </v>
      </c>
      <c r="BE144" s="73" t="str">
        <f t="shared" si="67"/>
        <v>Riesgo Bajo</v>
      </c>
      <c r="BF144" s="80" t="str">
        <f>IF(BE144="Riesgo Bajo",Variables!$C$53,IF(BE144="Riesgo Medio",Variables!$D$53,IF(BE144="Riesgo Alto",Variables!$E$53,IF(BE144="Riesgo muy Alto",Variables!$E$53))))</f>
        <v>• Sin amenaza, conservación, remodelaciones de acuerdo a condiciones economicas</v>
      </c>
      <c r="BH144" s="73" t="str">
        <f t="shared" si="68"/>
        <v>Riesgo Bajo</v>
      </c>
      <c r="BI144" s="80" t="str">
        <f>IF(BH144="Riesgo Bajo",Variables!$C$56,IF(BH144="Riesgo Medio",Variables!$D$56,IF(BH144="Riesgo Alto",Variables!$E$56,IF(BH144="Riesgo muy Alto",Variables!$E$56))))</f>
        <v xml:space="preserve">• Formaciones en manejo del estrés, inteligencia emocional, manejo de situaciones conflictivas, esparcimiento y tiempo libre
</v>
      </c>
      <c r="BK144" s="73" t="str">
        <f t="shared" si="69"/>
        <v>Riesgo Bajo</v>
      </c>
      <c r="BL144" s="80" t="str">
        <f>IF(BJ144&lt;=30,Variables!$C$59,IF(BJ144&lt;=50,Variables!$D$59,IF(BJ144&lt;=60,Variables!$E$59,IF(BJ144&gt;=100,Variables!E202))))</f>
        <v>• Promoción de la salud mental y prevención del trastorno mental en el  trabajo.
• Fomento de estilos de vida saludables.</v>
      </c>
    </row>
    <row r="145" spans="2:64" s="65" customFormat="1" ht="57" customHeight="1" x14ac:dyDescent="0.25">
      <c r="B145" s="66"/>
      <c r="E145" s="66"/>
      <c r="F145" s="66"/>
      <c r="G145" s="66"/>
      <c r="I145" s="67"/>
      <c r="J145" s="78" t="b">
        <f t="shared" si="49"/>
        <v>0</v>
      </c>
      <c r="K145" s="67"/>
      <c r="L145" s="78" t="b">
        <f t="shared" si="50"/>
        <v>0</v>
      </c>
      <c r="N145" s="73" t="str">
        <f t="shared" si="51"/>
        <v>Sin riesgo</v>
      </c>
      <c r="O145" s="74" t="str">
        <f t="shared" si="70"/>
        <v>Medidas de refuerzo, prevención</v>
      </c>
      <c r="Q145" s="22" t="s">
        <v>25</v>
      </c>
      <c r="R145" s="80" t="str">
        <f t="shared" si="52"/>
        <v>ActIvidades de promoción y prevención,seguimiento examenes periodicos</v>
      </c>
      <c r="S145" s="68" t="e">
        <f t="shared" si="53"/>
        <v>#DIV/0!</v>
      </c>
      <c r="T145" s="66"/>
      <c r="V145" s="73" t="str">
        <f t="shared" si="54"/>
        <v>Riesgo Bajo</v>
      </c>
      <c r="W145" s="74" t="str">
        <f>IF(V145="Riesgo Bajo",Variables!$C$19,IF('Base de datos'!V145="Riesgo Medio",Variables!$D$19,IF('Base de datos'!V145="Riesgo Alto",Variables!$E$19,IF(V145="Riesgo muy Alto",Variables!$E$19))))</f>
        <v xml:space="preserve">• Refuezo habilidades blandas 
• Seguimiento Lideres
•Refuerzo continuo
</v>
      </c>
      <c r="Y145" s="73" t="str">
        <f t="shared" si="55"/>
        <v>Riesgo Bajo</v>
      </c>
      <c r="Z145" s="80" t="str">
        <f>IF(Y145="Riesgo Bajo",Variables!$C$22,IF(Y145="Riesgo Medio",Variables!$D$22,IF(Y145="Riesgo Alto",Variables!$E$22,IF(Y145="Riesgo muy Alto",Variables!$E$22))))</f>
        <v>• Refuezo interacciones grupales 
• Trabajos colaborativos
• Seguimiento y refuerzo habilidades individuales</v>
      </c>
      <c r="AB145" s="73" t="str">
        <f t="shared" si="56"/>
        <v>Riesgo Bajo</v>
      </c>
      <c r="AC145" s="80" t="str">
        <f>IF(AB145="Riesgo Bajo",Variables!$C$25,IF(AB145="Riesgo Medio",Variables!$D$25,IF(AB145="Riesgo Alto",Variables!$E$25,IF(AB145="Riesgo muy Alto",Variables!$E$25))))</f>
        <v>• Continuar retroalimentación constante
• Grupos focales y participativos
• Incentivos cumplimento de logros</v>
      </c>
      <c r="AE145" s="73" t="str">
        <f t="shared" si="57"/>
        <v>Riesgo Bajo</v>
      </c>
      <c r="AF145" s="80" t="str">
        <f>IF(AE145="Riesgo Bajo",Variables!$C$28,IF(AE145="Riesgo Medio",Variables!$D$28,IF(AE145="Riesgo Alto",Variables!$E$28,IF(AE145="Riesgo muy Alto",Variables!$E$28))))</f>
        <v>• Continuar con induccion al puesto, organizacional y seguimiento</v>
      </c>
      <c r="AH145" s="73" t="str">
        <f t="shared" si="58"/>
        <v>Riesgo Bajo</v>
      </c>
      <c r="AI145" s="80" t="str">
        <f>IF(AH145="Riesgo Bajo",Variables!$C$31,IF(AH145="Riesgo Medio",Variables!$D$31,IF(AH145="Riesgo Alto",Variables!$E$31,IF(AH145="Riesgo muy Alto",Variables!$E$31))))</f>
        <v>• Continuar con elplan de formación y desarrollo
• Reforzar formaciones 
• Seguimiento cronogramas de capacitación</v>
      </c>
      <c r="AK145" s="73" t="str">
        <f t="shared" si="59"/>
        <v>Riesgo Bajo</v>
      </c>
      <c r="AL145" s="80" t="str">
        <f>IF(AK145="Riesgo Bajo",Variables!$C$34,IF(AK145="Riesgo Medio",Variables!$D$34,IF(AK145="Riesgo Alto",Variables!$E$34,IF(AK145="Riesgo muy Alto",Variables!$E$34))))</f>
        <v>• Continuar plan de desarrollo en puesto de trabajo</v>
      </c>
      <c r="AN145" s="73" t="str">
        <f t="shared" si="60"/>
        <v>Riesgo Bajo</v>
      </c>
      <c r="AO145" s="80" t="str">
        <f>IF(AN145="Riesgo Bajo",Variables!$C$37,IF(AN145="Riesgo Medio",Variables!$D$37,IF(AN145="Riesgo Alto",Variables!$E$37,IF(AN145="Riesgo muy Alto",Variables!$E$37))))</f>
        <v xml:space="preserve">• Supervision constante roles y responsabilidades
• Formación en Planeacion estrategica
• Refuerzo en Distribucion eficaz del tiempo </v>
      </c>
      <c r="AQ145" s="73" t="str">
        <f t="shared" si="61"/>
        <v>Riesgo Bajo</v>
      </c>
      <c r="AR145" s="80" t="str">
        <f>IF(AQ145="Riesgo Bajo",Variables!$C$40,IF(AQ145="Riesgo Medio",Variables!$D$40,IF(AQ145="Riesgo Alto",Variables!$E$40,IF(AQ145="Riesgo muy Alto",Variables!$E$40))))</f>
        <v xml:space="preserve">• Continuar acciones de preventivas sobre demandas de trabajo
• Ejecutar cronogramas con tiempos de entrega 
• Programación de horarios de acuerdo a normativiudad
• Seguimiento a horarios adicionales y su compensación
</v>
      </c>
      <c r="AT145" s="73" t="str">
        <f t="shared" si="62"/>
        <v>Riesgo Bajo</v>
      </c>
      <c r="AU145" s="80" t="str">
        <f>IF(AT145="Riesgo Bajo",Variables!$C$43,IF(AT145="Riesgo Medio",Variables!$D$43,IF(AT145="Riesgo Alto",Variables!$E$43,IF(AT145="Riesgo muy Alto",Variables!$E$43))))</f>
        <v xml:space="preserve">• Marcar prioridades en las tareas. 
• Establecer cronograas de entrega
•  Garantizar descansos y pausas activas
</v>
      </c>
      <c r="AV145" s="65" t="e">
        <f t="shared" si="63"/>
        <v>#DIV/0!</v>
      </c>
      <c r="AW145" s="73" t="e">
        <f t="shared" si="64"/>
        <v>#DIV/0!</v>
      </c>
      <c r="AY145" s="73" t="str">
        <f t="shared" si="65"/>
        <v>Riesgo Bajo</v>
      </c>
      <c r="AZ145" s="80" t="str">
        <f>IF(AY145="Riesgo Bajo",Variables!$C$47,IF(AY145="Riesgo Medio",Variables!$D$47,IF(AY145="Riesgo Alto",Variables!$E$47,IF(AY145="Riesgo muy Alto",Variables!$E$47))))</f>
        <v>• Divulgar alianzas estrategicas para  actividades de esparcimiento y recreacion
• Promover espacios de crecimiento personal, academico, espiritual o deportivo de forma periodica</v>
      </c>
      <c r="BB145" s="73" t="str">
        <f t="shared" si="66"/>
        <v>Riesgo Bajo</v>
      </c>
      <c r="BC145" s="80" t="str">
        <f>IF(BB145="Riesgo Bajo",Variables!$C$50,IF(BB145="Riesgo Medio",Variables!$D$50,IF(BB145="Riesgo Alto",Variables!$E$50,IF(BB145="Riesgo muy Alto",Variables!$E$50))))</f>
        <v xml:space="preserve">• Capacitar en manejo de las finanzas personales y familiares.
•  Promover ahorros </v>
      </c>
      <c r="BE145" s="73" t="str">
        <f t="shared" si="67"/>
        <v>Riesgo Bajo</v>
      </c>
      <c r="BF145" s="80" t="str">
        <f>IF(BE145="Riesgo Bajo",Variables!$C$53,IF(BE145="Riesgo Medio",Variables!$D$53,IF(BE145="Riesgo Alto",Variables!$E$53,IF(BE145="Riesgo muy Alto",Variables!$E$53))))</f>
        <v>• Sin amenaza, conservación, remodelaciones de acuerdo a condiciones economicas</v>
      </c>
      <c r="BH145" s="73" t="str">
        <f t="shared" si="68"/>
        <v>Riesgo Bajo</v>
      </c>
      <c r="BI145" s="80" t="str">
        <f>IF(BH145="Riesgo Bajo",Variables!$C$56,IF(BH145="Riesgo Medio",Variables!$D$56,IF(BH145="Riesgo Alto",Variables!$E$56,IF(BH145="Riesgo muy Alto",Variables!$E$56))))</f>
        <v xml:space="preserve">• Formaciones en manejo del estrés, inteligencia emocional, manejo de situaciones conflictivas, esparcimiento y tiempo libre
</v>
      </c>
      <c r="BK145" s="73" t="str">
        <f t="shared" si="69"/>
        <v>Riesgo Bajo</v>
      </c>
      <c r="BL145" s="80" t="str">
        <f>IF(BJ145&lt;=30,Variables!$C$59,IF(BJ145&lt;=50,Variables!$D$59,IF(BJ145&lt;=60,Variables!$E$59,IF(BJ145&gt;=100,Variables!E203))))</f>
        <v>• Promoción de la salud mental y prevención del trastorno mental en el  trabajo.
• Fomento de estilos de vida saludables.</v>
      </c>
    </row>
    <row r="146" spans="2:64" s="65" customFormat="1" ht="57" customHeight="1" x14ac:dyDescent="0.25">
      <c r="B146" s="66"/>
      <c r="E146" s="66"/>
      <c r="F146" s="66"/>
      <c r="G146" s="66"/>
      <c r="I146" s="67"/>
      <c r="J146" s="78" t="b">
        <f t="shared" si="49"/>
        <v>0</v>
      </c>
      <c r="K146" s="67"/>
      <c r="L146" s="78" t="b">
        <f t="shared" si="50"/>
        <v>0</v>
      </c>
      <c r="N146" s="73" t="str">
        <f t="shared" si="51"/>
        <v>Sin riesgo</v>
      </c>
      <c r="O146" s="74" t="str">
        <f t="shared" si="70"/>
        <v>Medidas de refuerzo, prevención</v>
      </c>
      <c r="Q146" s="22" t="s">
        <v>25</v>
      </c>
      <c r="R146" s="80" t="str">
        <f t="shared" si="52"/>
        <v>ActIvidades de promoción y prevención,seguimiento examenes periodicos</v>
      </c>
      <c r="S146" s="68" t="e">
        <f t="shared" si="53"/>
        <v>#DIV/0!</v>
      </c>
      <c r="T146" s="66"/>
      <c r="V146" s="73" t="str">
        <f t="shared" si="54"/>
        <v>Riesgo Bajo</v>
      </c>
      <c r="W146" s="74" t="str">
        <f>IF(V146="Riesgo Bajo",Variables!$C$19,IF('Base de datos'!V146="Riesgo Medio",Variables!$D$19,IF('Base de datos'!V146="Riesgo Alto",Variables!$E$19,IF(V146="Riesgo muy Alto",Variables!$E$19))))</f>
        <v xml:space="preserve">• Refuezo habilidades blandas 
• Seguimiento Lideres
•Refuerzo continuo
</v>
      </c>
      <c r="Y146" s="73" t="str">
        <f t="shared" si="55"/>
        <v>Riesgo Bajo</v>
      </c>
      <c r="Z146" s="80" t="str">
        <f>IF(Y146="Riesgo Bajo",Variables!$C$22,IF(Y146="Riesgo Medio",Variables!$D$22,IF(Y146="Riesgo Alto",Variables!$E$22,IF(Y146="Riesgo muy Alto",Variables!$E$22))))</f>
        <v>• Refuezo interacciones grupales 
• Trabajos colaborativos
• Seguimiento y refuerzo habilidades individuales</v>
      </c>
      <c r="AB146" s="73" t="str">
        <f t="shared" si="56"/>
        <v>Riesgo Bajo</v>
      </c>
      <c r="AC146" s="80" t="str">
        <f>IF(AB146="Riesgo Bajo",Variables!$C$25,IF(AB146="Riesgo Medio",Variables!$D$25,IF(AB146="Riesgo Alto",Variables!$E$25,IF(AB146="Riesgo muy Alto",Variables!$E$25))))</f>
        <v>• Continuar retroalimentación constante
• Grupos focales y participativos
• Incentivos cumplimento de logros</v>
      </c>
      <c r="AE146" s="73" t="str">
        <f t="shared" si="57"/>
        <v>Riesgo Bajo</v>
      </c>
      <c r="AF146" s="80" t="str">
        <f>IF(AE146="Riesgo Bajo",Variables!$C$28,IF(AE146="Riesgo Medio",Variables!$D$28,IF(AE146="Riesgo Alto",Variables!$E$28,IF(AE146="Riesgo muy Alto",Variables!$E$28))))</f>
        <v>• Continuar con induccion al puesto, organizacional y seguimiento</v>
      </c>
      <c r="AH146" s="73" t="str">
        <f t="shared" si="58"/>
        <v>Riesgo Bajo</v>
      </c>
      <c r="AI146" s="80" t="str">
        <f>IF(AH146="Riesgo Bajo",Variables!$C$31,IF(AH146="Riesgo Medio",Variables!$D$31,IF(AH146="Riesgo Alto",Variables!$E$31,IF(AH146="Riesgo muy Alto",Variables!$E$31))))</f>
        <v>• Continuar con elplan de formación y desarrollo
• Reforzar formaciones 
• Seguimiento cronogramas de capacitación</v>
      </c>
      <c r="AK146" s="73" t="str">
        <f t="shared" si="59"/>
        <v>Riesgo Bajo</v>
      </c>
      <c r="AL146" s="80" t="str">
        <f>IF(AK146="Riesgo Bajo",Variables!$C$34,IF(AK146="Riesgo Medio",Variables!$D$34,IF(AK146="Riesgo Alto",Variables!$E$34,IF(AK146="Riesgo muy Alto",Variables!$E$34))))</f>
        <v>• Continuar plan de desarrollo en puesto de trabajo</v>
      </c>
      <c r="AN146" s="73" t="str">
        <f t="shared" si="60"/>
        <v>Riesgo Bajo</v>
      </c>
      <c r="AO146" s="80" t="str">
        <f>IF(AN146="Riesgo Bajo",Variables!$C$37,IF(AN146="Riesgo Medio",Variables!$D$37,IF(AN146="Riesgo Alto",Variables!$E$37,IF(AN146="Riesgo muy Alto",Variables!$E$37))))</f>
        <v xml:space="preserve">• Supervision constante roles y responsabilidades
• Formación en Planeacion estrategica
• Refuerzo en Distribucion eficaz del tiempo </v>
      </c>
      <c r="AQ146" s="73" t="str">
        <f t="shared" si="61"/>
        <v>Riesgo Bajo</v>
      </c>
      <c r="AR146" s="80" t="str">
        <f>IF(AQ146="Riesgo Bajo",Variables!$C$40,IF(AQ146="Riesgo Medio",Variables!$D$40,IF(AQ146="Riesgo Alto",Variables!$E$40,IF(AQ146="Riesgo muy Alto",Variables!$E$40))))</f>
        <v xml:space="preserve">• Continuar acciones de preventivas sobre demandas de trabajo
• Ejecutar cronogramas con tiempos de entrega 
• Programación de horarios de acuerdo a normativiudad
• Seguimiento a horarios adicionales y su compensación
</v>
      </c>
      <c r="AT146" s="73" t="str">
        <f t="shared" si="62"/>
        <v>Riesgo Bajo</v>
      </c>
      <c r="AU146" s="80" t="str">
        <f>IF(AT146="Riesgo Bajo",Variables!$C$43,IF(AT146="Riesgo Medio",Variables!$D$43,IF(AT146="Riesgo Alto",Variables!$E$43,IF(AT146="Riesgo muy Alto",Variables!$E$43))))</f>
        <v xml:space="preserve">• Marcar prioridades en las tareas. 
• Establecer cronograas de entrega
•  Garantizar descansos y pausas activas
</v>
      </c>
      <c r="AV146" s="65" t="e">
        <f t="shared" si="63"/>
        <v>#DIV/0!</v>
      </c>
      <c r="AW146" s="73" t="e">
        <f t="shared" si="64"/>
        <v>#DIV/0!</v>
      </c>
      <c r="AY146" s="73" t="str">
        <f t="shared" si="65"/>
        <v>Riesgo Bajo</v>
      </c>
      <c r="AZ146" s="80" t="str">
        <f>IF(AY146="Riesgo Bajo",Variables!$C$47,IF(AY146="Riesgo Medio",Variables!$D$47,IF(AY146="Riesgo Alto",Variables!$E$47,IF(AY146="Riesgo muy Alto",Variables!$E$47))))</f>
        <v>• Divulgar alianzas estrategicas para  actividades de esparcimiento y recreacion
• Promover espacios de crecimiento personal, academico, espiritual o deportivo de forma periodica</v>
      </c>
      <c r="BB146" s="73" t="str">
        <f t="shared" si="66"/>
        <v>Riesgo Bajo</v>
      </c>
      <c r="BC146" s="80" t="str">
        <f>IF(BB146="Riesgo Bajo",Variables!$C$50,IF(BB146="Riesgo Medio",Variables!$D$50,IF(BB146="Riesgo Alto",Variables!$E$50,IF(BB146="Riesgo muy Alto",Variables!$E$50))))</f>
        <v xml:space="preserve">• Capacitar en manejo de las finanzas personales y familiares.
•  Promover ahorros </v>
      </c>
      <c r="BE146" s="73" t="str">
        <f t="shared" si="67"/>
        <v>Riesgo Bajo</v>
      </c>
      <c r="BF146" s="80" t="str">
        <f>IF(BE146="Riesgo Bajo",Variables!$C$53,IF(BE146="Riesgo Medio",Variables!$D$53,IF(BE146="Riesgo Alto",Variables!$E$53,IF(BE146="Riesgo muy Alto",Variables!$E$53))))</f>
        <v>• Sin amenaza, conservación, remodelaciones de acuerdo a condiciones economicas</v>
      </c>
      <c r="BH146" s="73" t="str">
        <f t="shared" si="68"/>
        <v>Riesgo Bajo</v>
      </c>
      <c r="BI146" s="80" t="str">
        <f>IF(BH146="Riesgo Bajo",Variables!$C$56,IF(BH146="Riesgo Medio",Variables!$D$56,IF(BH146="Riesgo Alto",Variables!$E$56,IF(BH146="Riesgo muy Alto",Variables!$E$56))))</f>
        <v xml:space="preserve">• Formaciones en manejo del estrés, inteligencia emocional, manejo de situaciones conflictivas, esparcimiento y tiempo libre
</v>
      </c>
      <c r="BK146" s="73" t="str">
        <f t="shared" si="69"/>
        <v>Riesgo Bajo</v>
      </c>
      <c r="BL146" s="80" t="str">
        <f>IF(BJ146&lt;=30,Variables!$C$59,IF(BJ146&lt;=50,Variables!$D$59,IF(BJ146&lt;=60,Variables!$E$59,IF(BJ146&gt;=100,Variables!E204))))</f>
        <v>• Promoción de la salud mental y prevención del trastorno mental en el  trabajo.
• Fomento de estilos de vida saludables.</v>
      </c>
    </row>
    <row r="147" spans="2:64" s="65" customFormat="1" ht="57" customHeight="1" x14ac:dyDescent="0.25">
      <c r="B147" s="66"/>
      <c r="E147" s="66"/>
      <c r="F147" s="66"/>
      <c r="G147" s="66"/>
      <c r="I147" s="67"/>
      <c r="J147" s="78" t="b">
        <f t="shared" si="49"/>
        <v>0</v>
      </c>
      <c r="K147" s="67"/>
      <c r="L147" s="78" t="b">
        <f t="shared" si="50"/>
        <v>0</v>
      </c>
      <c r="N147" s="73" t="str">
        <f t="shared" si="51"/>
        <v>Sin riesgo</v>
      </c>
      <c r="O147" s="74" t="str">
        <f t="shared" si="70"/>
        <v>Medidas de refuerzo, prevención</v>
      </c>
      <c r="Q147" s="22" t="s">
        <v>25</v>
      </c>
      <c r="R147" s="80" t="str">
        <f t="shared" si="52"/>
        <v>ActIvidades de promoción y prevención,seguimiento examenes periodicos</v>
      </c>
      <c r="S147" s="68" t="e">
        <f t="shared" si="53"/>
        <v>#DIV/0!</v>
      </c>
      <c r="T147" s="66"/>
      <c r="V147" s="73" t="str">
        <f t="shared" si="54"/>
        <v>Riesgo Bajo</v>
      </c>
      <c r="W147" s="74" t="str">
        <f>IF(V147="Riesgo Bajo",Variables!$C$19,IF('Base de datos'!V147="Riesgo Medio",Variables!$D$19,IF('Base de datos'!V147="Riesgo Alto",Variables!$E$19,IF(V147="Riesgo muy Alto",Variables!$E$19))))</f>
        <v xml:space="preserve">• Refuezo habilidades blandas 
• Seguimiento Lideres
•Refuerzo continuo
</v>
      </c>
      <c r="Y147" s="73" t="str">
        <f t="shared" si="55"/>
        <v>Riesgo Bajo</v>
      </c>
      <c r="Z147" s="80" t="str">
        <f>IF(Y147="Riesgo Bajo",Variables!$C$22,IF(Y147="Riesgo Medio",Variables!$D$22,IF(Y147="Riesgo Alto",Variables!$E$22,IF(Y147="Riesgo muy Alto",Variables!$E$22))))</f>
        <v>• Refuezo interacciones grupales 
• Trabajos colaborativos
• Seguimiento y refuerzo habilidades individuales</v>
      </c>
      <c r="AB147" s="73" t="str">
        <f t="shared" si="56"/>
        <v>Riesgo Bajo</v>
      </c>
      <c r="AC147" s="80" t="str">
        <f>IF(AB147="Riesgo Bajo",Variables!$C$25,IF(AB147="Riesgo Medio",Variables!$D$25,IF(AB147="Riesgo Alto",Variables!$E$25,IF(AB147="Riesgo muy Alto",Variables!$E$25))))</f>
        <v>• Continuar retroalimentación constante
• Grupos focales y participativos
• Incentivos cumplimento de logros</v>
      </c>
      <c r="AE147" s="73" t="str">
        <f t="shared" si="57"/>
        <v>Riesgo Bajo</v>
      </c>
      <c r="AF147" s="80" t="str">
        <f>IF(AE147="Riesgo Bajo",Variables!$C$28,IF(AE147="Riesgo Medio",Variables!$D$28,IF(AE147="Riesgo Alto",Variables!$E$28,IF(AE147="Riesgo muy Alto",Variables!$E$28))))</f>
        <v>• Continuar con induccion al puesto, organizacional y seguimiento</v>
      </c>
      <c r="AH147" s="73" t="str">
        <f t="shared" si="58"/>
        <v>Riesgo Bajo</v>
      </c>
      <c r="AI147" s="80" t="str">
        <f>IF(AH147="Riesgo Bajo",Variables!$C$31,IF(AH147="Riesgo Medio",Variables!$D$31,IF(AH147="Riesgo Alto",Variables!$E$31,IF(AH147="Riesgo muy Alto",Variables!$E$31))))</f>
        <v>• Continuar con elplan de formación y desarrollo
• Reforzar formaciones 
• Seguimiento cronogramas de capacitación</v>
      </c>
      <c r="AK147" s="73" t="str">
        <f t="shared" si="59"/>
        <v>Riesgo Bajo</v>
      </c>
      <c r="AL147" s="80" t="str">
        <f>IF(AK147="Riesgo Bajo",Variables!$C$34,IF(AK147="Riesgo Medio",Variables!$D$34,IF(AK147="Riesgo Alto",Variables!$E$34,IF(AK147="Riesgo muy Alto",Variables!$E$34))))</f>
        <v>• Continuar plan de desarrollo en puesto de trabajo</v>
      </c>
      <c r="AN147" s="73" t="str">
        <f t="shared" si="60"/>
        <v>Riesgo Bajo</v>
      </c>
      <c r="AO147" s="80" t="str">
        <f>IF(AN147="Riesgo Bajo",Variables!$C$37,IF(AN147="Riesgo Medio",Variables!$D$37,IF(AN147="Riesgo Alto",Variables!$E$37,IF(AN147="Riesgo muy Alto",Variables!$E$37))))</f>
        <v xml:space="preserve">• Supervision constante roles y responsabilidades
• Formación en Planeacion estrategica
• Refuerzo en Distribucion eficaz del tiempo </v>
      </c>
      <c r="AQ147" s="73" t="str">
        <f t="shared" si="61"/>
        <v>Riesgo Bajo</v>
      </c>
      <c r="AR147" s="80" t="str">
        <f>IF(AQ147="Riesgo Bajo",Variables!$C$40,IF(AQ147="Riesgo Medio",Variables!$D$40,IF(AQ147="Riesgo Alto",Variables!$E$40,IF(AQ147="Riesgo muy Alto",Variables!$E$40))))</f>
        <v xml:space="preserve">• Continuar acciones de preventivas sobre demandas de trabajo
• Ejecutar cronogramas con tiempos de entrega 
• Programación de horarios de acuerdo a normativiudad
• Seguimiento a horarios adicionales y su compensación
</v>
      </c>
      <c r="AT147" s="73" t="str">
        <f t="shared" si="62"/>
        <v>Riesgo Bajo</v>
      </c>
      <c r="AU147" s="80" t="str">
        <f>IF(AT147="Riesgo Bajo",Variables!$C$43,IF(AT147="Riesgo Medio",Variables!$D$43,IF(AT147="Riesgo Alto",Variables!$E$43,IF(AT147="Riesgo muy Alto",Variables!$E$43))))</f>
        <v xml:space="preserve">• Marcar prioridades en las tareas. 
• Establecer cronograas de entrega
•  Garantizar descansos y pausas activas
</v>
      </c>
      <c r="AV147" s="65" t="e">
        <f t="shared" si="63"/>
        <v>#DIV/0!</v>
      </c>
      <c r="AW147" s="73" t="e">
        <f t="shared" si="64"/>
        <v>#DIV/0!</v>
      </c>
      <c r="AY147" s="73" t="str">
        <f t="shared" si="65"/>
        <v>Riesgo Bajo</v>
      </c>
      <c r="AZ147" s="80" t="str">
        <f>IF(AY147="Riesgo Bajo",Variables!$C$47,IF(AY147="Riesgo Medio",Variables!$D$47,IF(AY147="Riesgo Alto",Variables!$E$47,IF(AY147="Riesgo muy Alto",Variables!$E$47))))</f>
        <v>• Divulgar alianzas estrategicas para  actividades de esparcimiento y recreacion
• Promover espacios de crecimiento personal, academico, espiritual o deportivo de forma periodica</v>
      </c>
      <c r="BB147" s="73" t="str">
        <f t="shared" si="66"/>
        <v>Riesgo Bajo</v>
      </c>
      <c r="BC147" s="80" t="str">
        <f>IF(BB147="Riesgo Bajo",Variables!$C$50,IF(BB147="Riesgo Medio",Variables!$D$50,IF(BB147="Riesgo Alto",Variables!$E$50,IF(BB147="Riesgo muy Alto",Variables!$E$50))))</f>
        <v xml:space="preserve">• Capacitar en manejo de las finanzas personales y familiares.
•  Promover ahorros </v>
      </c>
      <c r="BE147" s="73" t="str">
        <f t="shared" si="67"/>
        <v>Riesgo Bajo</v>
      </c>
      <c r="BF147" s="80" t="str">
        <f>IF(BE147="Riesgo Bajo",Variables!$C$53,IF(BE147="Riesgo Medio",Variables!$D$53,IF(BE147="Riesgo Alto",Variables!$E$53,IF(BE147="Riesgo muy Alto",Variables!$E$53))))</f>
        <v>• Sin amenaza, conservación, remodelaciones de acuerdo a condiciones economicas</v>
      </c>
      <c r="BH147" s="73" t="str">
        <f t="shared" si="68"/>
        <v>Riesgo Bajo</v>
      </c>
      <c r="BI147" s="80" t="str">
        <f>IF(BH147="Riesgo Bajo",Variables!$C$56,IF(BH147="Riesgo Medio",Variables!$D$56,IF(BH147="Riesgo Alto",Variables!$E$56,IF(BH147="Riesgo muy Alto",Variables!$E$56))))</f>
        <v xml:space="preserve">• Formaciones en manejo del estrés, inteligencia emocional, manejo de situaciones conflictivas, esparcimiento y tiempo libre
</v>
      </c>
      <c r="BK147" s="73" t="str">
        <f t="shared" si="69"/>
        <v>Riesgo Bajo</v>
      </c>
      <c r="BL147" s="80" t="str">
        <f>IF(BJ147&lt;=30,Variables!$C$59,IF(BJ147&lt;=50,Variables!$D$59,IF(BJ147&lt;=60,Variables!$E$59,IF(BJ147&gt;=100,Variables!E205))))</f>
        <v>• Promoción de la salud mental y prevención del trastorno mental en el  trabajo.
• Fomento de estilos de vida saludables.</v>
      </c>
    </row>
    <row r="148" spans="2:64" s="65" customFormat="1" ht="57" customHeight="1" x14ac:dyDescent="0.25">
      <c r="B148" s="66"/>
      <c r="E148" s="66"/>
      <c r="F148" s="66"/>
      <c r="G148" s="66"/>
      <c r="I148" s="67"/>
      <c r="J148" s="78" t="b">
        <f t="shared" si="49"/>
        <v>0</v>
      </c>
      <c r="K148" s="67"/>
      <c r="L148" s="78" t="b">
        <f t="shared" si="50"/>
        <v>0</v>
      </c>
      <c r="N148" s="73" t="str">
        <f t="shared" si="51"/>
        <v>Sin riesgo</v>
      </c>
      <c r="O148" s="74" t="str">
        <f t="shared" si="70"/>
        <v>Medidas de refuerzo, prevención</v>
      </c>
      <c r="Q148" s="22" t="s">
        <v>25</v>
      </c>
      <c r="R148" s="80" t="str">
        <f t="shared" si="52"/>
        <v>ActIvidades de promoción y prevención,seguimiento examenes periodicos</v>
      </c>
      <c r="S148" s="68" t="e">
        <f t="shared" si="53"/>
        <v>#DIV/0!</v>
      </c>
      <c r="T148" s="66"/>
      <c r="V148" s="73" t="str">
        <f t="shared" si="54"/>
        <v>Riesgo Bajo</v>
      </c>
      <c r="W148" s="74" t="str">
        <f>IF(V148="Riesgo Bajo",Variables!$C$19,IF('Base de datos'!V148="Riesgo Medio",Variables!$D$19,IF('Base de datos'!V148="Riesgo Alto",Variables!$E$19,IF(V148="Riesgo muy Alto",Variables!$E$19))))</f>
        <v xml:space="preserve">• Refuezo habilidades blandas 
• Seguimiento Lideres
•Refuerzo continuo
</v>
      </c>
      <c r="Y148" s="73" t="str">
        <f t="shared" si="55"/>
        <v>Riesgo Bajo</v>
      </c>
      <c r="Z148" s="80" t="str">
        <f>IF(Y148="Riesgo Bajo",Variables!$C$22,IF(Y148="Riesgo Medio",Variables!$D$22,IF(Y148="Riesgo Alto",Variables!$E$22,IF(Y148="Riesgo muy Alto",Variables!$E$22))))</f>
        <v>• Refuezo interacciones grupales 
• Trabajos colaborativos
• Seguimiento y refuerzo habilidades individuales</v>
      </c>
      <c r="AB148" s="73" t="str">
        <f t="shared" si="56"/>
        <v>Riesgo Bajo</v>
      </c>
      <c r="AC148" s="80" t="str">
        <f>IF(AB148="Riesgo Bajo",Variables!$C$25,IF(AB148="Riesgo Medio",Variables!$D$25,IF(AB148="Riesgo Alto",Variables!$E$25,IF(AB148="Riesgo muy Alto",Variables!$E$25))))</f>
        <v>• Continuar retroalimentación constante
• Grupos focales y participativos
• Incentivos cumplimento de logros</v>
      </c>
      <c r="AE148" s="73" t="str">
        <f t="shared" si="57"/>
        <v>Riesgo Bajo</v>
      </c>
      <c r="AF148" s="80" t="str">
        <f>IF(AE148="Riesgo Bajo",Variables!$C$28,IF(AE148="Riesgo Medio",Variables!$D$28,IF(AE148="Riesgo Alto",Variables!$E$28,IF(AE148="Riesgo muy Alto",Variables!$E$28))))</f>
        <v>• Continuar con induccion al puesto, organizacional y seguimiento</v>
      </c>
      <c r="AH148" s="73" t="str">
        <f t="shared" si="58"/>
        <v>Riesgo Bajo</v>
      </c>
      <c r="AI148" s="80" t="str">
        <f>IF(AH148="Riesgo Bajo",Variables!$C$31,IF(AH148="Riesgo Medio",Variables!$D$31,IF(AH148="Riesgo Alto",Variables!$E$31,IF(AH148="Riesgo muy Alto",Variables!$E$31))))</f>
        <v>• Continuar con elplan de formación y desarrollo
• Reforzar formaciones 
• Seguimiento cronogramas de capacitación</v>
      </c>
      <c r="AK148" s="73" t="str">
        <f t="shared" si="59"/>
        <v>Riesgo Bajo</v>
      </c>
      <c r="AL148" s="80" t="str">
        <f>IF(AK148="Riesgo Bajo",Variables!$C$34,IF(AK148="Riesgo Medio",Variables!$D$34,IF(AK148="Riesgo Alto",Variables!$E$34,IF(AK148="Riesgo muy Alto",Variables!$E$34))))</f>
        <v>• Continuar plan de desarrollo en puesto de trabajo</v>
      </c>
      <c r="AN148" s="73" t="str">
        <f t="shared" si="60"/>
        <v>Riesgo Bajo</v>
      </c>
      <c r="AO148" s="80" t="str">
        <f>IF(AN148="Riesgo Bajo",Variables!$C$37,IF(AN148="Riesgo Medio",Variables!$D$37,IF(AN148="Riesgo Alto",Variables!$E$37,IF(AN148="Riesgo muy Alto",Variables!$E$37))))</f>
        <v xml:space="preserve">• Supervision constante roles y responsabilidades
• Formación en Planeacion estrategica
• Refuerzo en Distribucion eficaz del tiempo </v>
      </c>
      <c r="AQ148" s="73" t="str">
        <f t="shared" si="61"/>
        <v>Riesgo Bajo</v>
      </c>
      <c r="AR148" s="80" t="str">
        <f>IF(AQ148="Riesgo Bajo",Variables!$C$40,IF(AQ148="Riesgo Medio",Variables!$D$40,IF(AQ148="Riesgo Alto",Variables!$E$40,IF(AQ148="Riesgo muy Alto",Variables!$E$40))))</f>
        <v xml:space="preserve">• Continuar acciones de preventivas sobre demandas de trabajo
• Ejecutar cronogramas con tiempos de entrega 
• Programación de horarios de acuerdo a normativiudad
• Seguimiento a horarios adicionales y su compensación
</v>
      </c>
      <c r="AT148" s="73" t="str">
        <f t="shared" si="62"/>
        <v>Riesgo Bajo</v>
      </c>
      <c r="AU148" s="80" t="str">
        <f>IF(AT148="Riesgo Bajo",Variables!$C$43,IF(AT148="Riesgo Medio",Variables!$D$43,IF(AT148="Riesgo Alto",Variables!$E$43,IF(AT148="Riesgo muy Alto",Variables!$E$43))))</f>
        <v xml:space="preserve">• Marcar prioridades en las tareas. 
• Establecer cronograas de entrega
•  Garantizar descansos y pausas activas
</v>
      </c>
      <c r="AV148" s="65" t="e">
        <f t="shared" si="63"/>
        <v>#DIV/0!</v>
      </c>
      <c r="AW148" s="73" t="e">
        <f t="shared" si="64"/>
        <v>#DIV/0!</v>
      </c>
      <c r="AY148" s="73" t="str">
        <f t="shared" si="65"/>
        <v>Riesgo Bajo</v>
      </c>
      <c r="AZ148" s="80" t="str">
        <f>IF(AY148="Riesgo Bajo",Variables!$C$47,IF(AY148="Riesgo Medio",Variables!$D$47,IF(AY148="Riesgo Alto",Variables!$E$47,IF(AY148="Riesgo muy Alto",Variables!$E$47))))</f>
        <v>• Divulgar alianzas estrategicas para  actividades de esparcimiento y recreacion
• Promover espacios de crecimiento personal, academico, espiritual o deportivo de forma periodica</v>
      </c>
      <c r="BB148" s="73" t="str">
        <f t="shared" si="66"/>
        <v>Riesgo Bajo</v>
      </c>
      <c r="BC148" s="80" t="str">
        <f>IF(BB148="Riesgo Bajo",Variables!$C$50,IF(BB148="Riesgo Medio",Variables!$D$50,IF(BB148="Riesgo Alto",Variables!$E$50,IF(BB148="Riesgo muy Alto",Variables!$E$50))))</f>
        <v xml:space="preserve">• Capacitar en manejo de las finanzas personales y familiares.
•  Promover ahorros </v>
      </c>
      <c r="BE148" s="73" t="str">
        <f t="shared" si="67"/>
        <v>Riesgo Bajo</v>
      </c>
      <c r="BF148" s="80" t="str">
        <f>IF(BE148="Riesgo Bajo",Variables!$C$53,IF(BE148="Riesgo Medio",Variables!$D$53,IF(BE148="Riesgo Alto",Variables!$E$53,IF(BE148="Riesgo muy Alto",Variables!$E$53))))</f>
        <v>• Sin amenaza, conservación, remodelaciones de acuerdo a condiciones economicas</v>
      </c>
      <c r="BH148" s="73" t="str">
        <f t="shared" si="68"/>
        <v>Riesgo Bajo</v>
      </c>
      <c r="BI148" s="80" t="str">
        <f>IF(BH148="Riesgo Bajo",Variables!$C$56,IF(BH148="Riesgo Medio",Variables!$D$56,IF(BH148="Riesgo Alto",Variables!$E$56,IF(BH148="Riesgo muy Alto",Variables!$E$56))))</f>
        <v xml:space="preserve">• Formaciones en manejo del estrés, inteligencia emocional, manejo de situaciones conflictivas, esparcimiento y tiempo libre
</v>
      </c>
      <c r="BK148" s="73" t="str">
        <f t="shared" si="69"/>
        <v>Riesgo Bajo</v>
      </c>
      <c r="BL148" s="80" t="str">
        <f>IF(BJ148&lt;=30,Variables!$C$59,IF(BJ148&lt;=50,Variables!$D$59,IF(BJ148&lt;=60,Variables!$E$59,IF(BJ148&gt;=100,Variables!E206))))</f>
        <v>• Promoción de la salud mental y prevención del trastorno mental en el  trabajo.
• Fomento de estilos de vida saludables.</v>
      </c>
    </row>
    <row r="149" spans="2:64" s="65" customFormat="1" ht="57" customHeight="1" x14ac:dyDescent="0.25">
      <c r="B149" s="66"/>
      <c r="E149" s="66"/>
      <c r="F149" s="66"/>
      <c r="G149" s="66"/>
      <c r="I149" s="67"/>
      <c r="J149" s="78" t="b">
        <f t="shared" si="49"/>
        <v>0</v>
      </c>
      <c r="K149" s="67"/>
      <c r="L149" s="78" t="b">
        <f t="shared" si="50"/>
        <v>0</v>
      </c>
      <c r="N149" s="73" t="str">
        <f t="shared" si="51"/>
        <v>Sin riesgo</v>
      </c>
      <c r="O149" s="74" t="str">
        <f t="shared" si="70"/>
        <v>Medidas de refuerzo, prevención</v>
      </c>
      <c r="Q149" s="22" t="s">
        <v>25</v>
      </c>
      <c r="R149" s="80" t="str">
        <f t="shared" si="52"/>
        <v>ActIvidades de promoción y prevención,seguimiento examenes periodicos</v>
      </c>
      <c r="S149" s="68" t="e">
        <f t="shared" si="53"/>
        <v>#DIV/0!</v>
      </c>
      <c r="T149" s="66"/>
      <c r="V149" s="73" t="str">
        <f t="shared" si="54"/>
        <v>Riesgo Bajo</v>
      </c>
      <c r="W149" s="74" t="str">
        <f>IF(V149="Riesgo Bajo",Variables!$C$19,IF('Base de datos'!V149="Riesgo Medio",Variables!$D$19,IF('Base de datos'!V149="Riesgo Alto",Variables!$E$19,IF(V149="Riesgo muy Alto",Variables!$E$19))))</f>
        <v xml:space="preserve">• Refuezo habilidades blandas 
• Seguimiento Lideres
•Refuerzo continuo
</v>
      </c>
      <c r="Y149" s="73" t="str">
        <f t="shared" si="55"/>
        <v>Riesgo Bajo</v>
      </c>
      <c r="Z149" s="80" t="str">
        <f>IF(Y149="Riesgo Bajo",Variables!$C$22,IF(Y149="Riesgo Medio",Variables!$D$22,IF(Y149="Riesgo Alto",Variables!$E$22,IF(Y149="Riesgo muy Alto",Variables!$E$22))))</f>
        <v>• Refuezo interacciones grupales 
• Trabajos colaborativos
• Seguimiento y refuerzo habilidades individuales</v>
      </c>
      <c r="AB149" s="73" t="str">
        <f t="shared" si="56"/>
        <v>Riesgo Bajo</v>
      </c>
      <c r="AC149" s="80" t="str">
        <f>IF(AB149="Riesgo Bajo",Variables!$C$25,IF(AB149="Riesgo Medio",Variables!$D$25,IF(AB149="Riesgo Alto",Variables!$E$25,IF(AB149="Riesgo muy Alto",Variables!$E$25))))</f>
        <v>• Continuar retroalimentación constante
• Grupos focales y participativos
• Incentivos cumplimento de logros</v>
      </c>
      <c r="AE149" s="73" t="str">
        <f t="shared" si="57"/>
        <v>Riesgo Bajo</v>
      </c>
      <c r="AF149" s="80" t="str">
        <f>IF(AE149="Riesgo Bajo",Variables!$C$28,IF(AE149="Riesgo Medio",Variables!$D$28,IF(AE149="Riesgo Alto",Variables!$E$28,IF(AE149="Riesgo muy Alto",Variables!$E$28))))</f>
        <v>• Continuar con induccion al puesto, organizacional y seguimiento</v>
      </c>
      <c r="AH149" s="73" t="str">
        <f t="shared" si="58"/>
        <v>Riesgo Bajo</v>
      </c>
      <c r="AI149" s="80" t="str">
        <f>IF(AH149="Riesgo Bajo",Variables!$C$31,IF(AH149="Riesgo Medio",Variables!$D$31,IF(AH149="Riesgo Alto",Variables!$E$31,IF(AH149="Riesgo muy Alto",Variables!$E$31))))</f>
        <v>• Continuar con elplan de formación y desarrollo
• Reforzar formaciones 
• Seguimiento cronogramas de capacitación</v>
      </c>
      <c r="AK149" s="73" t="str">
        <f t="shared" si="59"/>
        <v>Riesgo Bajo</v>
      </c>
      <c r="AL149" s="80" t="str">
        <f>IF(AK149="Riesgo Bajo",Variables!$C$34,IF(AK149="Riesgo Medio",Variables!$D$34,IF(AK149="Riesgo Alto",Variables!$E$34,IF(AK149="Riesgo muy Alto",Variables!$E$34))))</f>
        <v>• Continuar plan de desarrollo en puesto de trabajo</v>
      </c>
      <c r="AN149" s="73" t="str">
        <f t="shared" si="60"/>
        <v>Riesgo Bajo</v>
      </c>
      <c r="AO149" s="80" t="str">
        <f>IF(AN149="Riesgo Bajo",Variables!$C$37,IF(AN149="Riesgo Medio",Variables!$D$37,IF(AN149="Riesgo Alto",Variables!$E$37,IF(AN149="Riesgo muy Alto",Variables!$E$37))))</f>
        <v xml:space="preserve">• Supervision constante roles y responsabilidades
• Formación en Planeacion estrategica
• Refuerzo en Distribucion eficaz del tiempo </v>
      </c>
      <c r="AQ149" s="73" t="str">
        <f t="shared" si="61"/>
        <v>Riesgo Bajo</v>
      </c>
      <c r="AR149" s="80" t="str">
        <f>IF(AQ149="Riesgo Bajo",Variables!$C$40,IF(AQ149="Riesgo Medio",Variables!$D$40,IF(AQ149="Riesgo Alto",Variables!$E$40,IF(AQ149="Riesgo muy Alto",Variables!$E$40))))</f>
        <v xml:space="preserve">• Continuar acciones de preventivas sobre demandas de trabajo
• Ejecutar cronogramas con tiempos de entrega 
• Programación de horarios de acuerdo a normativiudad
• Seguimiento a horarios adicionales y su compensación
</v>
      </c>
      <c r="AT149" s="73" t="str">
        <f t="shared" si="62"/>
        <v>Riesgo Bajo</v>
      </c>
      <c r="AU149" s="80" t="str">
        <f>IF(AT149="Riesgo Bajo",Variables!$C$43,IF(AT149="Riesgo Medio",Variables!$D$43,IF(AT149="Riesgo Alto",Variables!$E$43,IF(AT149="Riesgo muy Alto",Variables!$E$43))))</f>
        <v xml:space="preserve">• Marcar prioridades en las tareas. 
• Establecer cronograas de entrega
•  Garantizar descansos y pausas activas
</v>
      </c>
      <c r="AV149" s="65" t="e">
        <f t="shared" si="63"/>
        <v>#DIV/0!</v>
      </c>
      <c r="AW149" s="73" t="e">
        <f t="shared" si="64"/>
        <v>#DIV/0!</v>
      </c>
      <c r="AY149" s="73" t="str">
        <f t="shared" si="65"/>
        <v>Riesgo Bajo</v>
      </c>
      <c r="AZ149" s="80" t="str">
        <f>IF(AY149="Riesgo Bajo",Variables!$C$47,IF(AY149="Riesgo Medio",Variables!$D$47,IF(AY149="Riesgo Alto",Variables!$E$47,IF(AY149="Riesgo muy Alto",Variables!$E$47))))</f>
        <v>• Divulgar alianzas estrategicas para  actividades de esparcimiento y recreacion
• Promover espacios de crecimiento personal, academico, espiritual o deportivo de forma periodica</v>
      </c>
      <c r="BB149" s="73" t="str">
        <f t="shared" si="66"/>
        <v>Riesgo Bajo</v>
      </c>
      <c r="BC149" s="80" t="str">
        <f>IF(BB149="Riesgo Bajo",Variables!$C$50,IF(BB149="Riesgo Medio",Variables!$D$50,IF(BB149="Riesgo Alto",Variables!$E$50,IF(BB149="Riesgo muy Alto",Variables!$E$50))))</f>
        <v xml:space="preserve">• Capacitar en manejo de las finanzas personales y familiares.
•  Promover ahorros </v>
      </c>
      <c r="BE149" s="73" t="str">
        <f t="shared" si="67"/>
        <v>Riesgo Bajo</v>
      </c>
      <c r="BF149" s="80" t="str">
        <f>IF(BE149="Riesgo Bajo",Variables!$C$53,IF(BE149="Riesgo Medio",Variables!$D$53,IF(BE149="Riesgo Alto",Variables!$E$53,IF(BE149="Riesgo muy Alto",Variables!$E$53))))</f>
        <v>• Sin amenaza, conservación, remodelaciones de acuerdo a condiciones economicas</v>
      </c>
      <c r="BH149" s="73" t="str">
        <f t="shared" si="68"/>
        <v>Riesgo Bajo</v>
      </c>
      <c r="BI149" s="80" t="str">
        <f>IF(BH149="Riesgo Bajo",Variables!$C$56,IF(BH149="Riesgo Medio",Variables!$D$56,IF(BH149="Riesgo Alto",Variables!$E$56,IF(BH149="Riesgo muy Alto",Variables!$E$56))))</f>
        <v xml:space="preserve">• Formaciones en manejo del estrés, inteligencia emocional, manejo de situaciones conflictivas, esparcimiento y tiempo libre
</v>
      </c>
      <c r="BK149" s="73" t="str">
        <f t="shared" si="69"/>
        <v>Riesgo Bajo</v>
      </c>
      <c r="BL149" s="80" t="str">
        <f>IF(BJ149&lt;=30,Variables!$C$59,IF(BJ149&lt;=50,Variables!$D$59,IF(BJ149&lt;=60,Variables!$E$59,IF(BJ149&gt;=100,Variables!E207))))</f>
        <v>• Promoción de la salud mental y prevención del trastorno mental en el  trabajo.
• Fomento de estilos de vida saludables.</v>
      </c>
    </row>
    <row r="150" spans="2:64" s="65" customFormat="1" ht="57" customHeight="1" x14ac:dyDescent="0.25">
      <c r="B150" s="66"/>
      <c r="E150" s="66"/>
      <c r="F150" s="66"/>
      <c r="G150" s="66"/>
      <c r="I150" s="67"/>
      <c r="J150" s="78" t="b">
        <f t="shared" si="49"/>
        <v>0</v>
      </c>
      <c r="K150" s="67"/>
      <c r="L150" s="78" t="b">
        <f t="shared" si="50"/>
        <v>0</v>
      </c>
      <c r="N150" s="73" t="str">
        <f t="shared" si="51"/>
        <v>Sin riesgo</v>
      </c>
      <c r="O150" s="74" t="str">
        <f t="shared" si="70"/>
        <v>Medidas de refuerzo, prevención</v>
      </c>
      <c r="Q150" s="22" t="s">
        <v>25</v>
      </c>
      <c r="R150" s="80" t="str">
        <f t="shared" si="52"/>
        <v>ActIvidades de promoción y prevención,seguimiento examenes periodicos</v>
      </c>
      <c r="S150" s="68" t="e">
        <f t="shared" si="53"/>
        <v>#DIV/0!</v>
      </c>
      <c r="T150" s="66"/>
      <c r="V150" s="73" t="str">
        <f t="shared" si="54"/>
        <v>Riesgo Bajo</v>
      </c>
      <c r="W150" s="74" t="str">
        <f>IF(V150="Riesgo Bajo",Variables!$C$19,IF('Base de datos'!V150="Riesgo Medio",Variables!$D$19,IF('Base de datos'!V150="Riesgo Alto",Variables!$E$19,IF(V150="Riesgo muy Alto",Variables!$E$19))))</f>
        <v xml:space="preserve">• Refuezo habilidades blandas 
• Seguimiento Lideres
•Refuerzo continuo
</v>
      </c>
      <c r="Y150" s="73" t="str">
        <f t="shared" si="55"/>
        <v>Riesgo Bajo</v>
      </c>
      <c r="Z150" s="80" t="str">
        <f>IF(Y150="Riesgo Bajo",Variables!$C$22,IF(Y150="Riesgo Medio",Variables!$D$22,IF(Y150="Riesgo Alto",Variables!$E$22,IF(Y150="Riesgo muy Alto",Variables!$E$22))))</f>
        <v>• Refuezo interacciones grupales 
• Trabajos colaborativos
• Seguimiento y refuerzo habilidades individuales</v>
      </c>
      <c r="AB150" s="73" t="str">
        <f t="shared" si="56"/>
        <v>Riesgo Bajo</v>
      </c>
      <c r="AC150" s="80" t="str">
        <f>IF(AB150="Riesgo Bajo",Variables!$C$25,IF(AB150="Riesgo Medio",Variables!$D$25,IF(AB150="Riesgo Alto",Variables!$E$25,IF(AB150="Riesgo muy Alto",Variables!$E$25))))</f>
        <v>• Continuar retroalimentación constante
• Grupos focales y participativos
• Incentivos cumplimento de logros</v>
      </c>
      <c r="AE150" s="73" t="str">
        <f t="shared" si="57"/>
        <v>Riesgo Bajo</v>
      </c>
      <c r="AF150" s="80" t="str">
        <f>IF(AE150="Riesgo Bajo",Variables!$C$28,IF(AE150="Riesgo Medio",Variables!$D$28,IF(AE150="Riesgo Alto",Variables!$E$28,IF(AE150="Riesgo muy Alto",Variables!$E$28))))</f>
        <v>• Continuar con induccion al puesto, organizacional y seguimiento</v>
      </c>
      <c r="AH150" s="73" t="str">
        <f t="shared" si="58"/>
        <v>Riesgo Bajo</v>
      </c>
      <c r="AI150" s="80" t="str">
        <f>IF(AH150="Riesgo Bajo",Variables!$C$31,IF(AH150="Riesgo Medio",Variables!$D$31,IF(AH150="Riesgo Alto",Variables!$E$31,IF(AH150="Riesgo muy Alto",Variables!$E$31))))</f>
        <v>• Continuar con elplan de formación y desarrollo
• Reforzar formaciones 
• Seguimiento cronogramas de capacitación</v>
      </c>
      <c r="AK150" s="73" t="str">
        <f t="shared" si="59"/>
        <v>Riesgo Bajo</v>
      </c>
      <c r="AL150" s="80" t="str">
        <f>IF(AK150="Riesgo Bajo",Variables!$C$34,IF(AK150="Riesgo Medio",Variables!$D$34,IF(AK150="Riesgo Alto",Variables!$E$34,IF(AK150="Riesgo muy Alto",Variables!$E$34))))</f>
        <v>• Continuar plan de desarrollo en puesto de trabajo</v>
      </c>
      <c r="AN150" s="73" t="str">
        <f t="shared" si="60"/>
        <v>Riesgo Bajo</v>
      </c>
      <c r="AO150" s="80" t="str">
        <f>IF(AN150="Riesgo Bajo",Variables!$C$37,IF(AN150="Riesgo Medio",Variables!$D$37,IF(AN150="Riesgo Alto",Variables!$E$37,IF(AN150="Riesgo muy Alto",Variables!$E$37))))</f>
        <v xml:space="preserve">• Supervision constante roles y responsabilidades
• Formación en Planeacion estrategica
• Refuerzo en Distribucion eficaz del tiempo </v>
      </c>
      <c r="AQ150" s="73" t="str">
        <f t="shared" si="61"/>
        <v>Riesgo Bajo</v>
      </c>
      <c r="AR150" s="80" t="str">
        <f>IF(AQ150="Riesgo Bajo",Variables!$C$40,IF(AQ150="Riesgo Medio",Variables!$D$40,IF(AQ150="Riesgo Alto",Variables!$E$40,IF(AQ150="Riesgo muy Alto",Variables!$E$40))))</f>
        <v xml:space="preserve">• Continuar acciones de preventivas sobre demandas de trabajo
• Ejecutar cronogramas con tiempos de entrega 
• Programación de horarios de acuerdo a normativiudad
• Seguimiento a horarios adicionales y su compensación
</v>
      </c>
      <c r="AT150" s="73" t="str">
        <f t="shared" si="62"/>
        <v>Riesgo Bajo</v>
      </c>
      <c r="AU150" s="80" t="str">
        <f>IF(AT150="Riesgo Bajo",Variables!$C$43,IF(AT150="Riesgo Medio",Variables!$D$43,IF(AT150="Riesgo Alto",Variables!$E$43,IF(AT150="Riesgo muy Alto",Variables!$E$43))))</f>
        <v xml:space="preserve">• Marcar prioridades en las tareas. 
• Establecer cronograas de entrega
•  Garantizar descansos y pausas activas
</v>
      </c>
      <c r="AV150" s="65" t="e">
        <f t="shared" si="63"/>
        <v>#DIV/0!</v>
      </c>
      <c r="AW150" s="73" t="e">
        <f t="shared" si="64"/>
        <v>#DIV/0!</v>
      </c>
      <c r="AY150" s="73" t="str">
        <f t="shared" si="65"/>
        <v>Riesgo Bajo</v>
      </c>
      <c r="AZ150" s="80" t="str">
        <f>IF(AY150="Riesgo Bajo",Variables!$C$47,IF(AY150="Riesgo Medio",Variables!$D$47,IF(AY150="Riesgo Alto",Variables!$E$47,IF(AY150="Riesgo muy Alto",Variables!$E$47))))</f>
        <v>• Divulgar alianzas estrategicas para  actividades de esparcimiento y recreacion
• Promover espacios de crecimiento personal, academico, espiritual o deportivo de forma periodica</v>
      </c>
      <c r="BB150" s="73" t="str">
        <f t="shared" si="66"/>
        <v>Riesgo Bajo</v>
      </c>
      <c r="BC150" s="80" t="str">
        <f>IF(BB150="Riesgo Bajo",Variables!$C$50,IF(BB150="Riesgo Medio",Variables!$D$50,IF(BB150="Riesgo Alto",Variables!$E$50,IF(BB150="Riesgo muy Alto",Variables!$E$50))))</f>
        <v xml:space="preserve">• Capacitar en manejo de las finanzas personales y familiares.
•  Promover ahorros </v>
      </c>
      <c r="BE150" s="73" t="str">
        <f t="shared" si="67"/>
        <v>Riesgo Bajo</v>
      </c>
      <c r="BF150" s="80" t="str">
        <f>IF(BE150="Riesgo Bajo",Variables!$C$53,IF(BE150="Riesgo Medio",Variables!$D$53,IF(BE150="Riesgo Alto",Variables!$E$53,IF(BE150="Riesgo muy Alto",Variables!$E$53))))</f>
        <v>• Sin amenaza, conservación, remodelaciones de acuerdo a condiciones economicas</v>
      </c>
      <c r="BH150" s="73" t="str">
        <f t="shared" si="68"/>
        <v>Riesgo Bajo</v>
      </c>
      <c r="BI150" s="80" t="str">
        <f>IF(BH150="Riesgo Bajo",Variables!$C$56,IF(BH150="Riesgo Medio",Variables!$D$56,IF(BH150="Riesgo Alto",Variables!$E$56,IF(BH150="Riesgo muy Alto",Variables!$E$56))))</f>
        <v xml:space="preserve">• Formaciones en manejo del estrés, inteligencia emocional, manejo de situaciones conflictivas, esparcimiento y tiempo libre
</v>
      </c>
      <c r="BK150" s="73" t="str">
        <f t="shared" si="69"/>
        <v>Riesgo Bajo</v>
      </c>
      <c r="BL150" s="80" t="str">
        <f>IF(BJ150&lt;=30,Variables!$C$59,IF(BJ150&lt;=50,Variables!$D$59,IF(BJ150&lt;=60,Variables!$E$59,IF(BJ150&gt;=100,Variables!E208))))</f>
        <v>• Promoción de la salud mental y prevención del trastorno mental en el  trabajo.
• Fomento de estilos de vida saludables.</v>
      </c>
    </row>
    <row r="151" spans="2:64" s="65" customFormat="1" ht="57" customHeight="1" x14ac:dyDescent="0.25">
      <c r="B151" s="66"/>
      <c r="E151" s="66"/>
      <c r="F151" s="66"/>
      <c r="G151" s="66"/>
      <c r="I151" s="67"/>
      <c r="J151" s="78" t="b">
        <f t="shared" ref="J151:J198" si="71">IF(I151="NO","Medidas de refuerzo, sin riesgo",IF(I151="SI","Capacitación sobre efectos del consumo de cigarrillo, efectos sobre la salud, seguimiento medico control de EPOC y sintomas asociados"))</f>
        <v>0</v>
      </c>
      <c r="K151" s="67"/>
      <c r="L151" s="78" t="b">
        <f t="shared" si="50"/>
        <v>0</v>
      </c>
      <c r="N151" s="73" t="str">
        <f t="shared" si="51"/>
        <v>Sin riesgo</v>
      </c>
      <c r="O151" s="74" t="str">
        <f t="shared" si="70"/>
        <v>Medidas de refuerzo, prevención</v>
      </c>
      <c r="Q151" s="22" t="s">
        <v>25</v>
      </c>
      <c r="R151" s="80" t="str">
        <f t="shared" si="52"/>
        <v>ActIvidades de promoción y prevención,seguimiento examenes periodicos</v>
      </c>
      <c r="S151" s="68" t="e">
        <f t="shared" si="53"/>
        <v>#DIV/0!</v>
      </c>
      <c r="T151" s="66"/>
      <c r="V151" s="73" t="str">
        <f t="shared" si="54"/>
        <v>Riesgo Bajo</v>
      </c>
      <c r="W151" s="74" t="str">
        <f>IF(V151="Riesgo Bajo",Variables!$C$19,IF('Base de datos'!V151="Riesgo Medio",Variables!$D$19,IF('Base de datos'!V151="Riesgo Alto",Variables!$E$19,IF(V151="Riesgo muy Alto",Variables!$E$19))))</f>
        <v xml:space="preserve">• Refuezo habilidades blandas 
• Seguimiento Lideres
•Refuerzo continuo
</v>
      </c>
      <c r="Y151" s="73" t="str">
        <f t="shared" si="55"/>
        <v>Riesgo Bajo</v>
      </c>
      <c r="Z151" s="80" t="str">
        <f>IF(Y151="Riesgo Bajo",Variables!$C$22,IF(Y151="Riesgo Medio",Variables!$D$22,IF(Y151="Riesgo Alto",Variables!$E$22,IF(Y151="Riesgo muy Alto",Variables!$E$22))))</f>
        <v>• Refuezo interacciones grupales 
• Trabajos colaborativos
• Seguimiento y refuerzo habilidades individuales</v>
      </c>
      <c r="AB151" s="73" t="str">
        <f t="shared" si="56"/>
        <v>Riesgo Bajo</v>
      </c>
      <c r="AC151" s="80" t="str">
        <f>IF(AB151="Riesgo Bajo",Variables!$C$25,IF(AB151="Riesgo Medio",Variables!$D$25,IF(AB151="Riesgo Alto",Variables!$E$25,IF(AB151="Riesgo muy Alto",Variables!$E$25))))</f>
        <v>• Continuar retroalimentación constante
• Grupos focales y participativos
• Incentivos cumplimento de logros</v>
      </c>
      <c r="AE151" s="73" t="str">
        <f t="shared" si="57"/>
        <v>Riesgo Bajo</v>
      </c>
      <c r="AF151" s="80" t="str">
        <f>IF(AE151="Riesgo Bajo",Variables!$C$28,IF(AE151="Riesgo Medio",Variables!$D$28,IF(AE151="Riesgo Alto",Variables!$E$28,IF(AE151="Riesgo muy Alto",Variables!$E$28))))</f>
        <v>• Continuar con induccion al puesto, organizacional y seguimiento</v>
      </c>
      <c r="AH151" s="73" t="str">
        <f t="shared" si="58"/>
        <v>Riesgo Bajo</v>
      </c>
      <c r="AI151" s="80" t="str">
        <f>IF(AH151="Riesgo Bajo",Variables!$C$31,IF(AH151="Riesgo Medio",Variables!$D$31,IF(AH151="Riesgo Alto",Variables!$E$31,IF(AH151="Riesgo muy Alto",Variables!$E$31))))</f>
        <v>• Continuar con elplan de formación y desarrollo
• Reforzar formaciones 
• Seguimiento cronogramas de capacitación</v>
      </c>
      <c r="AK151" s="73" t="str">
        <f t="shared" si="59"/>
        <v>Riesgo Bajo</v>
      </c>
      <c r="AL151" s="80" t="str">
        <f>IF(AK151="Riesgo Bajo",Variables!$C$34,IF(AK151="Riesgo Medio",Variables!$D$34,IF(AK151="Riesgo Alto",Variables!$E$34,IF(AK151="Riesgo muy Alto",Variables!$E$34))))</f>
        <v>• Continuar plan de desarrollo en puesto de trabajo</v>
      </c>
      <c r="AN151" s="73" t="str">
        <f t="shared" si="60"/>
        <v>Riesgo Bajo</v>
      </c>
      <c r="AO151" s="80" t="str">
        <f>IF(AN151="Riesgo Bajo",Variables!$C$37,IF(AN151="Riesgo Medio",Variables!$D$37,IF(AN151="Riesgo Alto",Variables!$E$37,IF(AN151="Riesgo muy Alto",Variables!$E$37))))</f>
        <v xml:space="preserve">• Supervision constante roles y responsabilidades
• Formación en Planeacion estrategica
• Refuerzo en Distribucion eficaz del tiempo </v>
      </c>
      <c r="AQ151" s="73" t="str">
        <f t="shared" si="61"/>
        <v>Riesgo Bajo</v>
      </c>
      <c r="AR151" s="80" t="str">
        <f>IF(AQ151="Riesgo Bajo",Variables!$C$40,IF(AQ151="Riesgo Medio",Variables!$D$40,IF(AQ151="Riesgo Alto",Variables!$E$40,IF(AQ151="Riesgo muy Alto",Variables!$E$40))))</f>
        <v xml:space="preserve">• Continuar acciones de preventivas sobre demandas de trabajo
• Ejecutar cronogramas con tiempos de entrega 
• Programación de horarios de acuerdo a normativiudad
• Seguimiento a horarios adicionales y su compensación
</v>
      </c>
      <c r="AT151" s="73" t="str">
        <f t="shared" si="62"/>
        <v>Riesgo Bajo</v>
      </c>
      <c r="AU151" s="80" t="str">
        <f>IF(AT151="Riesgo Bajo",Variables!$C$43,IF(AT151="Riesgo Medio",Variables!$D$43,IF(AT151="Riesgo Alto",Variables!$E$43,IF(AT151="Riesgo muy Alto",Variables!$E$43))))</f>
        <v xml:space="preserve">• Marcar prioridades en las tareas. 
• Establecer cronograas de entrega
•  Garantizar descansos y pausas activas
</v>
      </c>
      <c r="AV151" s="65" t="e">
        <f t="shared" si="63"/>
        <v>#DIV/0!</v>
      </c>
      <c r="AW151" s="73" t="e">
        <f t="shared" si="64"/>
        <v>#DIV/0!</v>
      </c>
      <c r="AY151" s="73" t="str">
        <f t="shared" si="65"/>
        <v>Riesgo Bajo</v>
      </c>
      <c r="AZ151" s="80" t="str">
        <f>IF(AY151="Riesgo Bajo",Variables!$C$47,IF(AY151="Riesgo Medio",Variables!$D$47,IF(AY151="Riesgo Alto",Variables!$E$47,IF(AY151="Riesgo muy Alto",Variables!$E$47))))</f>
        <v>• Divulgar alianzas estrategicas para  actividades de esparcimiento y recreacion
• Promover espacios de crecimiento personal, academico, espiritual o deportivo de forma periodica</v>
      </c>
      <c r="BB151" s="73" t="str">
        <f t="shared" si="66"/>
        <v>Riesgo Bajo</v>
      </c>
      <c r="BC151" s="80" t="str">
        <f>IF(BB151="Riesgo Bajo",Variables!$C$50,IF(BB151="Riesgo Medio",Variables!$D$50,IF(BB151="Riesgo Alto",Variables!$E$50,IF(BB151="Riesgo muy Alto",Variables!$E$50))))</f>
        <v xml:space="preserve">• Capacitar en manejo de las finanzas personales y familiares.
•  Promover ahorros </v>
      </c>
      <c r="BE151" s="73" t="str">
        <f t="shared" si="67"/>
        <v>Riesgo Bajo</v>
      </c>
      <c r="BF151" s="80" t="str">
        <f>IF(BE151="Riesgo Bajo",Variables!$C$53,IF(BE151="Riesgo Medio",Variables!$D$53,IF(BE151="Riesgo Alto",Variables!$E$53,IF(BE151="Riesgo muy Alto",Variables!$E$53))))</f>
        <v>• Sin amenaza, conservación, remodelaciones de acuerdo a condiciones economicas</v>
      </c>
      <c r="BH151" s="73" t="str">
        <f t="shared" si="68"/>
        <v>Riesgo Bajo</v>
      </c>
      <c r="BI151" s="80" t="str">
        <f>IF(BH151="Riesgo Bajo",Variables!$C$56,IF(BH151="Riesgo Medio",Variables!$D$56,IF(BH151="Riesgo Alto",Variables!$E$56,IF(BH151="Riesgo muy Alto",Variables!$E$56))))</f>
        <v xml:space="preserve">• Formaciones en manejo del estrés, inteligencia emocional, manejo de situaciones conflictivas, esparcimiento y tiempo libre
</v>
      </c>
      <c r="BK151" s="73" t="str">
        <f t="shared" si="69"/>
        <v>Riesgo Bajo</v>
      </c>
      <c r="BL151" s="80" t="str">
        <f>IF(BJ151&lt;=30,Variables!$C$59,IF(BJ151&lt;=50,Variables!$D$59,IF(BJ151&lt;=60,Variables!$E$59,IF(BJ151&gt;=100,Variables!E209))))</f>
        <v>• Promoción de la salud mental y prevención del trastorno mental en el  trabajo.
• Fomento de estilos de vida saludables.</v>
      </c>
    </row>
    <row r="152" spans="2:64" s="65" customFormat="1" ht="57" customHeight="1" x14ac:dyDescent="0.25">
      <c r="B152" s="66"/>
      <c r="E152" s="66"/>
      <c r="F152" s="66"/>
      <c r="G152" s="66"/>
      <c r="I152" s="67"/>
      <c r="J152" s="78" t="b">
        <f t="shared" si="71"/>
        <v>0</v>
      </c>
      <c r="K152" s="67"/>
      <c r="L152" s="78" t="b">
        <f t="shared" si="50"/>
        <v>0</v>
      </c>
      <c r="N152" s="73" t="str">
        <f t="shared" si="51"/>
        <v>Sin riesgo</v>
      </c>
      <c r="O152" s="74" t="str">
        <f t="shared" si="70"/>
        <v>Medidas de refuerzo, prevención</v>
      </c>
      <c r="Q152" s="22" t="s">
        <v>25</v>
      </c>
      <c r="R152" s="80" t="str">
        <f t="shared" si="52"/>
        <v>ActIvidades de promoción y prevención,seguimiento examenes periodicos</v>
      </c>
      <c r="S152" s="68" t="e">
        <f t="shared" si="53"/>
        <v>#DIV/0!</v>
      </c>
      <c r="T152" s="66"/>
      <c r="V152" s="73" t="str">
        <f t="shared" si="54"/>
        <v>Riesgo Bajo</v>
      </c>
      <c r="W152" s="74" t="str">
        <f>IF(V152="Riesgo Bajo",Variables!$C$19,IF('Base de datos'!V152="Riesgo Medio",Variables!$D$19,IF('Base de datos'!V152="Riesgo Alto",Variables!$E$19,IF(V152="Riesgo muy Alto",Variables!$E$19))))</f>
        <v xml:space="preserve">• Refuezo habilidades blandas 
• Seguimiento Lideres
•Refuerzo continuo
</v>
      </c>
      <c r="Y152" s="73" t="str">
        <f t="shared" si="55"/>
        <v>Riesgo Bajo</v>
      </c>
      <c r="Z152" s="80" t="str">
        <f>IF(Y152="Riesgo Bajo",Variables!$C$22,IF(Y152="Riesgo Medio",Variables!$D$22,IF(Y152="Riesgo Alto",Variables!$E$22,IF(Y152="Riesgo muy Alto",Variables!$E$22))))</f>
        <v>• Refuezo interacciones grupales 
• Trabajos colaborativos
• Seguimiento y refuerzo habilidades individuales</v>
      </c>
      <c r="AB152" s="73" t="str">
        <f t="shared" si="56"/>
        <v>Riesgo Bajo</v>
      </c>
      <c r="AC152" s="80" t="str">
        <f>IF(AB152="Riesgo Bajo",Variables!$C$25,IF(AB152="Riesgo Medio",Variables!$D$25,IF(AB152="Riesgo Alto",Variables!$E$25,IF(AB152="Riesgo muy Alto",Variables!$E$25))))</f>
        <v>• Continuar retroalimentación constante
• Grupos focales y participativos
• Incentivos cumplimento de logros</v>
      </c>
      <c r="AE152" s="73" t="str">
        <f t="shared" si="57"/>
        <v>Riesgo Bajo</v>
      </c>
      <c r="AF152" s="80" t="str">
        <f>IF(AE152="Riesgo Bajo",Variables!$C$28,IF(AE152="Riesgo Medio",Variables!$D$28,IF(AE152="Riesgo Alto",Variables!$E$28,IF(AE152="Riesgo muy Alto",Variables!$E$28))))</f>
        <v>• Continuar con induccion al puesto, organizacional y seguimiento</v>
      </c>
      <c r="AH152" s="73" t="str">
        <f t="shared" si="58"/>
        <v>Riesgo Bajo</v>
      </c>
      <c r="AI152" s="80" t="str">
        <f>IF(AH152="Riesgo Bajo",Variables!$C$31,IF(AH152="Riesgo Medio",Variables!$D$31,IF(AH152="Riesgo Alto",Variables!$E$31,IF(AH152="Riesgo muy Alto",Variables!$E$31))))</f>
        <v>• Continuar con elplan de formación y desarrollo
• Reforzar formaciones 
• Seguimiento cronogramas de capacitación</v>
      </c>
      <c r="AK152" s="73" t="str">
        <f t="shared" si="59"/>
        <v>Riesgo Bajo</v>
      </c>
      <c r="AL152" s="80" t="str">
        <f>IF(AK152="Riesgo Bajo",Variables!$C$34,IF(AK152="Riesgo Medio",Variables!$D$34,IF(AK152="Riesgo Alto",Variables!$E$34,IF(AK152="Riesgo muy Alto",Variables!$E$34))))</f>
        <v>• Continuar plan de desarrollo en puesto de trabajo</v>
      </c>
      <c r="AN152" s="73" t="str">
        <f t="shared" si="60"/>
        <v>Riesgo Bajo</v>
      </c>
      <c r="AO152" s="80" t="str">
        <f>IF(AN152="Riesgo Bajo",Variables!$C$37,IF(AN152="Riesgo Medio",Variables!$D$37,IF(AN152="Riesgo Alto",Variables!$E$37,IF(AN152="Riesgo muy Alto",Variables!$E$37))))</f>
        <v xml:space="preserve">• Supervision constante roles y responsabilidades
• Formación en Planeacion estrategica
• Refuerzo en Distribucion eficaz del tiempo </v>
      </c>
      <c r="AQ152" s="73" t="str">
        <f t="shared" si="61"/>
        <v>Riesgo Bajo</v>
      </c>
      <c r="AR152" s="80" t="str">
        <f>IF(AQ152="Riesgo Bajo",Variables!$C$40,IF(AQ152="Riesgo Medio",Variables!$D$40,IF(AQ152="Riesgo Alto",Variables!$E$40,IF(AQ152="Riesgo muy Alto",Variables!$E$40))))</f>
        <v xml:space="preserve">• Continuar acciones de preventivas sobre demandas de trabajo
• Ejecutar cronogramas con tiempos de entrega 
• Programación de horarios de acuerdo a normativiudad
• Seguimiento a horarios adicionales y su compensación
</v>
      </c>
      <c r="AT152" s="73" t="str">
        <f t="shared" si="62"/>
        <v>Riesgo Bajo</v>
      </c>
      <c r="AU152" s="80" t="str">
        <f>IF(AT152="Riesgo Bajo",Variables!$C$43,IF(AT152="Riesgo Medio",Variables!$D$43,IF(AT152="Riesgo Alto",Variables!$E$43,IF(AT152="Riesgo muy Alto",Variables!$E$43))))</f>
        <v xml:space="preserve">• Marcar prioridades en las tareas. 
• Establecer cronograas de entrega
•  Garantizar descansos y pausas activas
</v>
      </c>
      <c r="AV152" s="65" t="e">
        <f t="shared" si="63"/>
        <v>#DIV/0!</v>
      </c>
      <c r="AW152" s="73" t="e">
        <f t="shared" si="64"/>
        <v>#DIV/0!</v>
      </c>
      <c r="AY152" s="73" t="str">
        <f t="shared" si="65"/>
        <v>Riesgo Bajo</v>
      </c>
      <c r="AZ152" s="80" t="str">
        <f>IF(AY152="Riesgo Bajo",Variables!$C$47,IF(AY152="Riesgo Medio",Variables!$D$47,IF(AY152="Riesgo Alto",Variables!$E$47,IF(AY152="Riesgo muy Alto",Variables!$E$47))))</f>
        <v>• Divulgar alianzas estrategicas para  actividades de esparcimiento y recreacion
• Promover espacios de crecimiento personal, academico, espiritual o deportivo de forma periodica</v>
      </c>
      <c r="BB152" s="73" t="str">
        <f t="shared" si="66"/>
        <v>Riesgo Bajo</v>
      </c>
      <c r="BC152" s="80" t="str">
        <f>IF(BB152="Riesgo Bajo",Variables!$C$50,IF(BB152="Riesgo Medio",Variables!$D$50,IF(BB152="Riesgo Alto",Variables!$E$50,IF(BB152="Riesgo muy Alto",Variables!$E$50))))</f>
        <v xml:space="preserve">• Capacitar en manejo de las finanzas personales y familiares.
•  Promover ahorros </v>
      </c>
      <c r="BE152" s="73" t="str">
        <f t="shared" si="67"/>
        <v>Riesgo Bajo</v>
      </c>
      <c r="BF152" s="80" t="str">
        <f>IF(BE152="Riesgo Bajo",Variables!$C$53,IF(BE152="Riesgo Medio",Variables!$D$53,IF(BE152="Riesgo Alto",Variables!$E$53,IF(BE152="Riesgo muy Alto",Variables!$E$53))))</f>
        <v>• Sin amenaza, conservación, remodelaciones de acuerdo a condiciones economicas</v>
      </c>
      <c r="BH152" s="73" t="str">
        <f t="shared" si="68"/>
        <v>Riesgo Bajo</v>
      </c>
      <c r="BI152" s="80" t="str">
        <f>IF(BH152="Riesgo Bajo",Variables!$C$56,IF(BH152="Riesgo Medio",Variables!$D$56,IF(BH152="Riesgo Alto",Variables!$E$56,IF(BH152="Riesgo muy Alto",Variables!$E$56))))</f>
        <v xml:space="preserve">• Formaciones en manejo del estrés, inteligencia emocional, manejo de situaciones conflictivas, esparcimiento y tiempo libre
</v>
      </c>
      <c r="BK152" s="73" t="str">
        <f t="shared" si="69"/>
        <v>Riesgo Bajo</v>
      </c>
      <c r="BL152" s="80" t="str">
        <f>IF(BJ152&lt;=30,Variables!$C$59,IF(BJ152&lt;=50,Variables!$D$59,IF(BJ152&lt;=60,Variables!$E$59,IF(BJ152&gt;=100,Variables!E210))))</f>
        <v>• Promoción de la salud mental y prevención del trastorno mental en el  trabajo.
• Fomento de estilos de vida saludables.</v>
      </c>
    </row>
    <row r="153" spans="2:64" s="65" customFormat="1" ht="57" customHeight="1" x14ac:dyDescent="0.25">
      <c r="B153" s="66"/>
      <c r="E153" s="66"/>
      <c r="F153" s="66"/>
      <c r="G153" s="66"/>
      <c r="I153" s="67"/>
      <c r="J153" s="78" t="b">
        <f t="shared" si="71"/>
        <v>0</v>
      </c>
      <c r="K153" s="67"/>
      <c r="L153" s="78" t="b">
        <f t="shared" si="50"/>
        <v>0</v>
      </c>
      <c r="N153" s="73" t="str">
        <f t="shared" si="51"/>
        <v>Sin riesgo</v>
      </c>
      <c r="O153" s="74" t="str">
        <f t="shared" si="70"/>
        <v>Medidas de refuerzo, prevención</v>
      </c>
      <c r="Q153" s="22" t="s">
        <v>25</v>
      </c>
      <c r="R153" s="80" t="str">
        <f t="shared" si="52"/>
        <v>ActIvidades de promoción y prevención,seguimiento examenes periodicos</v>
      </c>
      <c r="S153" s="68" t="e">
        <f t="shared" si="53"/>
        <v>#DIV/0!</v>
      </c>
      <c r="T153" s="66"/>
      <c r="V153" s="73" t="str">
        <f t="shared" si="54"/>
        <v>Riesgo Bajo</v>
      </c>
      <c r="W153" s="74" t="str">
        <f>IF(V153="Riesgo Bajo",Variables!$C$19,IF('Base de datos'!V153="Riesgo Medio",Variables!$D$19,IF('Base de datos'!V153="Riesgo Alto",Variables!$E$19,IF(V153="Riesgo muy Alto",Variables!$E$19))))</f>
        <v xml:space="preserve">• Refuezo habilidades blandas 
• Seguimiento Lideres
•Refuerzo continuo
</v>
      </c>
      <c r="Y153" s="73" t="str">
        <f t="shared" si="55"/>
        <v>Riesgo Bajo</v>
      </c>
      <c r="Z153" s="80" t="str">
        <f>IF(Y153="Riesgo Bajo",Variables!$C$22,IF(Y153="Riesgo Medio",Variables!$D$22,IF(Y153="Riesgo Alto",Variables!$E$22,IF(Y153="Riesgo muy Alto",Variables!$E$22))))</f>
        <v>• Refuezo interacciones grupales 
• Trabajos colaborativos
• Seguimiento y refuerzo habilidades individuales</v>
      </c>
      <c r="AB153" s="73" t="str">
        <f t="shared" si="56"/>
        <v>Riesgo Bajo</v>
      </c>
      <c r="AC153" s="80" t="str">
        <f>IF(AB153="Riesgo Bajo",Variables!$C$25,IF(AB153="Riesgo Medio",Variables!$D$25,IF(AB153="Riesgo Alto",Variables!$E$25,IF(AB153="Riesgo muy Alto",Variables!$E$25))))</f>
        <v>• Continuar retroalimentación constante
• Grupos focales y participativos
• Incentivos cumplimento de logros</v>
      </c>
      <c r="AE153" s="73" t="str">
        <f t="shared" si="57"/>
        <v>Riesgo Bajo</v>
      </c>
      <c r="AF153" s="80" t="str">
        <f>IF(AE153="Riesgo Bajo",Variables!$C$28,IF(AE153="Riesgo Medio",Variables!$D$28,IF(AE153="Riesgo Alto",Variables!$E$28,IF(AE153="Riesgo muy Alto",Variables!$E$28))))</f>
        <v>• Continuar con induccion al puesto, organizacional y seguimiento</v>
      </c>
      <c r="AH153" s="73" t="str">
        <f t="shared" si="58"/>
        <v>Riesgo Bajo</v>
      </c>
      <c r="AI153" s="80" t="str">
        <f>IF(AH153="Riesgo Bajo",Variables!$C$31,IF(AH153="Riesgo Medio",Variables!$D$31,IF(AH153="Riesgo Alto",Variables!$E$31,IF(AH153="Riesgo muy Alto",Variables!$E$31))))</f>
        <v>• Continuar con elplan de formación y desarrollo
• Reforzar formaciones 
• Seguimiento cronogramas de capacitación</v>
      </c>
      <c r="AK153" s="73" t="str">
        <f t="shared" si="59"/>
        <v>Riesgo Bajo</v>
      </c>
      <c r="AL153" s="80" t="str">
        <f>IF(AK153="Riesgo Bajo",Variables!$C$34,IF(AK153="Riesgo Medio",Variables!$D$34,IF(AK153="Riesgo Alto",Variables!$E$34,IF(AK153="Riesgo muy Alto",Variables!$E$34))))</f>
        <v>• Continuar plan de desarrollo en puesto de trabajo</v>
      </c>
      <c r="AN153" s="73" t="str">
        <f t="shared" si="60"/>
        <v>Riesgo Bajo</v>
      </c>
      <c r="AO153" s="80" t="str">
        <f>IF(AN153="Riesgo Bajo",Variables!$C$37,IF(AN153="Riesgo Medio",Variables!$D$37,IF(AN153="Riesgo Alto",Variables!$E$37,IF(AN153="Riesgo muy Alto",Variables!$E$37))))</f>
        <v xml:space="preserve">• Supervision constante roles y responsabilidades
• Formación en Planeacion estrategica
• Refuerzo en Distribucion eficaz del tiempo </v>
      </c>
      <c r="AQ153" s="73" t="str">
        <f t="shared" si="61"/>
        <v>Riesgo Bajo</v>
      </c>
      <c r="AR153" s="80" t="str">
        <f>IF(AQ153="Riesgo Bajo",Variables!$C$40,IF(AQ153="Riesgo Medio",Variables!$D$40,IF(AQ153="Riesgo Alto",Variables!$E$40,IF(AQ153="Riesgo muy Alto",Variables!$E$40))))</f>
        <v xml:space="preserve">• Continuar acciones de preventivas sobre demandas de trabajo
• Ejecutar cronogramas con tiempos de entrega 
• Programación de horarios de acuerdo a normativiudad
• Seguimiento a horarios adicionales y su compensación
</v>
      </c>
      <c r="AT153" s="73" t="str">
        <f t="shared" si="62"/>
        <v>Riesgo Bajo</v>
      </c>
      <c r="AU153" s="80" t="str">
        <f>IF(AT153="Riesgo Bajo",Variables!$C$43,IF(AT153="Riesgo Medio",Variables!$D$43,IF(AT153="Riesgo Alto",Variables!$E$43,IF(AT153="Riesgo muy Alto",Variables!$E$43))))</f>
        <v xml:space="preserve">• Marcar prioridades en las tareas. 
• Establecer cronograas de entrega
•  Garantizar descansos y pausas activas
</v>
      </c>
      <c r="AV153" s="65" t="e">
        <f t="shared" si="63"/>
        <v>#DIV/0!</v>
      </c>
      <c r="AW153" s="73" t="e">
        <f t="shared" si="64"/>
        <v>#DIV/0!</v>
      </c>
      <c r="AY153" s="73" t="str">
        <f t="shared" si="65"/>
        <v>Riesgo Bajo</v>
      </c>
      <c r="AZ153" s="80" t="str">
        <f>IF(AY153="Riesgo Bajo",Variables!$C$47,IF(AY153="Riesgo Medio",Variables!$D$47,IF(AY153="Riesgo Alto",Variables!$E$47,IF(AY153="Riesgo muy Alto",Variables!$E$47))))</f>
        <v>• Divulgar alianzas estrategicas para  actividades de esparcimiento y recreacion
• Promover espacios de crecimiento personal, academico, espiritual o deportivo de forma periodica</v>
      </c>
      <c r="BB153" s="73" t="str">
        <f t="shared" si="66"/>
        <v>Riesgo Bajo</v>
      </c>
      <c r="BC153" s="80" t="str">
        <f>IF(BB153="Riesgo Bajo",Variables!$C$50,IF(BB153="Riesgo Medio",Variables!$D$50,IF(BB153="Riesgo Alto",Variables!$E$50,IF(BB153="Riesgo muy Alto",Variables!$E$50))))</f>
        <v xml:space="preserve">• Capacitar en manejo de las finanzas personales y familiares.
•  Promover ahorros </v>
      </c>
      <c r="BE153" s="73" t="str">
        <f t="shared" si="67"/>
        <v>Riesgo Bajo</v>
      </c>
      <c r="BF153" s="80" t="str">
        <f>IF(BE153="Riesgo Bajo",Variables!$C$53,IF(BE153="Riesgo Medio",Variables!$D$53,IF(BE153="Riesgo Alto",Variables!$E$53,IF(BE153="Riesgo muy Alto",Variables!$E$53))))</f>
        <v>• Sin amenaza, conservación, remodelaciones de acuerdo a condiciones economicas</v>
      </c>
      <c r="BH153" s="73" t="str">
        <f t="shared" si="68"/>
        <v>Riesgo Bajo</v>
      </c>
      <c r="BI153" s="80" t="str">
        <f>IF(BH153="Riesgo Bajo",Variables!$C$56,IF(BH153="Riesgo Medio",Variables!$D$56,IF(BH153="Riesgo Alto",Variables!$E$56,IF(BH153="Riesgo muy Alto",Variables!$E$56))))</f>
        <v xml:space="preserve">• Formaciones en manejo del estrés, inteligencia emocional, manejo de situaciones conflictivas, esparcimiento y tiempo libre
</v>
      </c>
      <c r="BK153" s="73" t="str">
        <f t="shared" si="69"/>
        <v>Riesgo Bajo</v>
      </c>
      <c r="BL153" s="80" t="str">
        <f>IF(BJ153&lt;=30,Variables!$C$59,IF(BJ153&lt;=50,Variables!$D$59,IF(BJ153&lt;=60,Variables!$E$59,IF(BJ153&gt;=100,Variables!E211))))</f>
        <v>• Promoción de la salud mental y prevención del trastorno mental en el  trabajo.
• Fomento de estilos de vida saludables.</v>
      </c>
    </row>
    <row r="154" spans="2:64" s="65" customFormat="1" ht="57" customHeight="1" x14ac:dyDescent="0.25">
      <c r="B154" s="66"/>
      <c r="E154" s="66"/>
      <c r="F154" s="66"/>
      <c r="G154" s="66"/>
      <c r="I154" s="67"/>
      <c r="J154" s="78" t="b">
        <f t="shared" si="71"/>
        <v>0</v>
      </c>
      <c r="K154" s="67"/>
      <c r="L154" s="78" t="b">
        <f t="shared" si="50"/>
        <v>0</v>
      </c>
      <c r="N154" s="73" t="str">
        <f t="shared" si="51"/>
        <v>Sin riesgo</v>
      </c>
      <c r="O154" s="74" t="str">
        <f t="shared" si="70"/>
        <v>Medidas de refuerzo, prevención</v>
      </c>
      <c r="Q154" s="22" t="s">
        <v>25</v>
      </c>
      <c r="R154" s="80" t="str">
        <f t="shared" si="52"/>
        <v>ActIvidades de promoción y prevención,seguimiento examenes periodicos</v>
      </c>
      <c r="S154" s="68" t="e">
        <f t="shared" si="53"/>
        <v>#DIV/0!</v>
      </c>
      <c r="T154" s="66"/>
      <c r="V154" s="73" t="str">
        <f t="shared" si="54"/>
        <v>Riesgo Bajo</v>
      </c>
      <c r="W154" s="74" t="str">
        <f>IF(V154="Riesgo Bajo",Variables!$C$19,IF('Base de datos'!V154="Riesgo Medio",Variables!$D$19,IF('Base de datos'!V154="Riesgo Alto",Variables!$E$19,IF(V154="Riesgo muy Alto",Variables!$E$19))))</f>
        <v xml:space="preserve">• Refuezo habilidades blandas 
• Seguimiento Lideres
•Refuerzo continuo
</v>
      </c>
      <c r="Y154" s="73" t="str">
        <f t="shared" si="55"/>
        <v>Riesgo Bajo</v>
      </c>
      <c r="Z154" s="80" t="str">
        <f>IF(Y154="Riesgo Bajo",Variables!$C$22,IF(Y154="Riesgo Medio",Variables!$D$22,IF(Y154="Riesgo Alto",Variables!$E$22,IF(Y154="Riesgo muy Alto",Variables!$E$22))))</f>
        <v>• Refuezo interacciones grupales 
• Trabajos colaborativos
• Seguimiento y refuerzo habilidades individuales</v>
      </c>
      <c r="AB154" s="73" t="str">
        <f t="shared" si="56"/>
        <v>Riesgo Bajo</v>
      </c>
      <c r="AC154" s="80" t="str">
        <f>IF(AB154="Riesgo Bajo",Variables!$C$25,IF(AB154="Riesgo Medio",Variables!$D$25,IF(AB154="Riesgo Alto",Variables!$E$25,IF(AB154="Riesgo muy Alto",Variables!$E$25))))</f>
        <v>• Continuar retroalimentación constante
• Grupos focales y participativos
• Incentivos cumplimento de logros</v>
      </c>
      <c r="AE154" s="73" t="str">
        <f t="shared" si="57"/>
        <v>Riesgo Bajo</v>
      </c>
      <c r="AF154" s="80" t="str">
        <f>IF(AE154="Riesgo Bajo",Variables!$C$28,IF(AE154="Riesgo Medio",Variables!$D$28,IF(AE154="Riesgo Alto",Variables!$E$28,IF(AE154="Riesgo muy Alto",Variables!$E$28))))</f>
        <v>• Continuar con induccion al puesto, organizacional y seguimiento</v>
      </c>
      <c r="AH154" s="73" t="str">
        <f t="shared" si="58"/>
        <v>Riesgo Bajo</v>
      </c>
      <c r="AI154" s="80" t="str">
        <f>IF(AH154="Riesgo Bajo",Variables!$C$31,IF(AH154="Riesgo Medio",Variables!$D$31,IF(AH154="Riesgo Alto",Variables!$E$31,IF(AH154="Riesgo muy Alto",Variables!$E$31))))</f>
        <v>• Continuar con elplan de formación y desarrollo
• Reforzar formaciones 
• Seguimiento cronogramas de capacitación</v>
      </c>
      <c r="AK154" s="73" t="str">
        <f t="shared" si="59"/>
        <v>Riesgo Bajo</v>
      </c>
      <c r="AL154" s="80" t="str">
        <f>IF(AK154="Riesgo Bajo",Variables!$C$34,IF(AK154="Riesgo Medio",Variables!$D$34,IF(AK154="Riesgo Alto",Variables!$E$34,IF(AK154="Riesgo muy Alto",Variables!$E$34))))</f>
        <v>• Continuar plan de desarrollo en puesto de trabajo</v>
      </c>
      <c r="AN154" s="73" t="str">
        <f t="shared" si="60"/>
        <v>Riesgo Bajo</v>
      </c>
      <c r="AO154" s="80" t="str">
        <f>IF(AN154="Riesgo Bajo",Variables!$C$37,IF(AN154="Riesgo Medio",Variables!$D$37,IF(AN154="Riesgo Alto",Variables!$E$37,IF(AN154="Riesgo muy Alto",Variables!$E$37))))</f>
        <v xml:space="preserve">• Supervision constante roles y responsabilidades
• Formación en Planeacion estrategica
• Refuerzo en Distribucion eficaz del tiempo </v>
      </c>
      <c r="AQ154" s="73" t="str">
        <f t="shared" si="61"/>
        <v>Riesgo Bajo</v>
      </c>
      <c r="AR154" s="80" t="str">
        <f>IF(AQ154="Riesgo Bajo",Variables!$C$40,IF(AQ154="Riesgo Medio",Variables!$D$40,IF(AQ154="Riesgo Alto",Variables!$E$40,IF(AQ154="Riesgo muy Alto",Variables!$E$40))))</f>
        <v xml:space="preserve">• Continuar acciones de preventivas sobre demandas de trabajo
• Ejecutar cronogramas con tiempos de entrega 
• Programación de horarios de acuerdo a normativiudad
• Seguimiento a horarios adicionales y su compensación
</v>
      </c>
      <c r="AT154" s="73" t="str">
        <f t="shared" si="62"/>
        <v>Riesgo Bajo</v>
      </c>
      <c r="AU154" s="80" t="str">
        <f>IF(AT154="Riesgo Bajo",Variables!$C$43,IF(AT154="Riesgo Medio",Variables!$D$43,IF(AT154="Riesgo Alto",Variables!$E$43,IF(AT154="Riesgo muy Alto",Variables!$E$43))))</f>
        <v xml:space="preserve">• Marcar prioridades en las tareas. 
• Establecer cronograas de entrega
•  Garantizar descansos y pausas activas
</v>
      </c>
      <c r="AV154" s="65" t="e">
        <f t="shared" si="63"/>
        <v>#DIV/0!</v>
      </c>
      <c r="AW154" s="73" t="e">
        <f t="shared" si="64"/>
        <v>#DIV/0!</v>
      </c>
      <c r="AY154" s="73" t="str">
        <f t="shared" si="65"/>
        <v>Riesgo Bajo</v>
      </c>
      <c r="AZ154" s="80" t="str">
        <f>IF(AY154="Riesgo Bajo",Variables!$C$47,IF(AY154="Riesgo Medio",Variables!$D$47,IF(AY154="Riesgo Alto",Variables!$E$47,IF(AY154="Riesgo muy Alto",Variables!$E$47))))</f>
        <v>• Divulgar alianzas estrategicas para  actividades de esparcimiento y recreacion
• Promover espacios de crecimiento personal, academico, espiritual o deportivo de forma periodica</v>
      </c>
      <c r="BB154" s="73" t="str">
        <f t="shared" si="66"/>
        <v>Riesgo Bajo</v>
      </c>
      <c r="BC154" s="80" t="str">
        <f>IF(BB154="Riesgo Bajo",Variables!$C$50,IF(BB154="Riesgo Medio",Variables!$D$50,IF(BB154="Riesgo Alto",Variables!$E$50,IF(BB154="Riesgo muy Alto",Variables!$E$50))))</f>
        <v xml:space="preserve">• Capacitar en manejo de las finanzas personales y familiares.
•  Promover ahorros </v>
      </c>
      <c r="BE154" s="73" t="str">
        <f t="shared" si="67"/>
        <v>Riesgo Bajo</v>
      </c>
      <c r="BF154" s="80" t="str">
        <f>IF(BE154="Riesgo Bajo",Variables!$C$53,IF(BE154="Riesgo Medio",Variables!$D$53,IF(BE154="Riesgo Alto",Variables!$E$53,IF(BE154="Riesgo muy Alto",Variables!$E$53))))</f>
        <v>• Sin amenaza, conservación, remodelaciones de acuerdo a condiciones economicas</v>
      </c>
      <c r="BH154" s="73" t="str">
        <f t="shared" si="68"/>
        <v>Riesgo Bajo</v>
      </c>
      <c r="BI154" s="80" t="str">
        <f>IF(BH154="Riesgo Bajo",Variables!$C$56,IF(BH154="Riesgo Medio",Variables!$D$56,IF(BH154="Riesgo Alto",Variables!$E$56,IF(BH154="Riesgo muy Alto",Variables!$E$56))))</f>
        <v xml:space="preserve">• Formaciones en manejo del estrés, inteligencia emocional, manejo de situaciones conflictivas, esparcimiento y tiempo libre
</v>
      </c>
      <c r="BK154" s="73" t="str">
        <f t="shared" si="69"/>
        <v>Riesgo Bajo</v>
      </c>
      <c r="BL154" s="80" t="str">
        <f>IF(BJ154&lt;=30,Variables!$C$59,IF(BJ154&lt;=50,Variables!$D$59,IF(BJ154&lt;=60,Variables!$E$59,IF(BJ154&gt;=100,Variables!E212))))</f>
        <v>• Promoción de la salud mental y prevención del trastorno mental en el  trabajo.
• Fomento de estilos de vida saludables.</v>
      </c>
    </row>
    <row r="155" spans="2:64" s="65" customFormat="1" ht="57" customHeight="1" x14ac:dyDescent="0.25">
      <c r="B155" s="66"/>
      <c r="E155" s="66"/>
      <c r="F155" s="66"/>
      <c r="G155" s="66"/>
      <c r="I155" s="67"/>
      <c r="J155" s="78" t="b">
        <f t="shared" si="71"/>
        <v>0</v>
      </c>
      <c r="K155" s="67"/>
      <c r="L155" s="78" t="b">
        <f t="shared" si="50"/>
        <v>0</v>
      </c>
      <c r="N155" s="73" t="str">
        <f t="shared" si="51"/>
        <v>Sin riesgo</v>
      </c>
      <c r="O155" s="74" t="str">
        <f t="shared" si="70"/>
        <v>Medidas de refuerzo, prevención</v>
      </c>
      <c r="Q155" s="22" t="s">
        <v>25</v>
      </c>
      <c r="R155" s="80" t="str">
        <f t="shared" si="52"/>
        <v>ActIvidades de promoción y prevención,seguimiento examenes periodicos</v>
      </c>
      <c r="S155" s="68" t="e">
        <f t="shared" si="53"/>
        <v>#DIV/0!</v>
      </c>
      <c r="T155" s="66"/>
      <c r="V155" s="73" t="str">
        <f t="shared" si="54"/>
        <v>Riesgo Bajo</v>
      </c>
      <c r="W155" s="74" t="str">
        <f>IF(V155="Riesgo Bajo",Variables!$C$19,IF('Base de datos'!V155="Riesgo Medio",Variables!$D$19,IF('Base de datos'!V155="Riesgo Alto",Variables!$E$19,IF(V155="Riesgo muy Alto",Variables!$E$19))))</f>
        <v xml:space="preserve">• Refuezo habilidades blandas 
• Seguimiento Lideres
•Refuerzo continuo
</v>
      </c>
      <c r="Y155" s="73" t="str">
        <f t="shared" si="55"/>
        <v>Riesgo Bajo</v>
      </c>
      <c r="Z155" s="80" t="str">
        <f>IF(Y155="Riesgo Bajo",Variables!$C$22,IF(Y155="Riesgo Medio",Variables!$D$22,IF(Y155="Riesgo Alto",Variables!$E$22,IF(Y155="Riesgo muy Alto",Variables!$E$22))))</f>
        <v>• Refuezo interacciones grupales 
• Trabajos colaborativos
• Seguimiento y refuerzo habilidades individuales</v>
      </c>
      <c r="AB155" s="73" t="str">
        <f t="shared" si="56"/>
        <v>Riesgo Bajo</v>
      </c>
      <c r="AC155" s="80" t="str">
        <f>IF(AB155="Riesgo Bajo",Variables!$C$25,IF(AB155="Riesgo Medio",Variables!$D$25,IF(AB155="Riesgo Alto",Variables!$E$25,IF(AB155="Riesgo muy Alto",Variables!$E$25))))</f>
        <v>• Continuar retroalimentación constante
• Grupos focales y participativos
• Incentivos cumplimento de logros</v>
      </c>
      <c r="AE155" s="73" t="str">
        <f t="shared" si="57"/>
        <v>Riesgo Bajo</v>
      </c>
      <c r="AF155" s="80" t="str">
        <f>IF(AE155="Riesgo Bajo",Variables!$C$28,IF(AE155="Riesgo Medio",Variables!$D$28,IF(AE155="Riesgo Alto",Variables!$E$28,IF(AE155="Riesgo muy Alto",Variables!$E$28))))</f>
        <v>• Continuar con induccion al puesto, organizacional y seguimiento</v>
      </c>
      <c r="AH155" s="73" t="str">
        <f t="shared" si="58"/>
        <v>Riesgo Bajo</v>
      </c>
      <c r="AI155" s="80" t="str">
        <f>IF(AH155="Riesgo Bajo",Variables!$C$31,IF(AH155="Riesgo Medio",Variables!$D$31,IF(AH155="Riesgo Alto",Variables!$E$31,IF(AH155="Riesgo muy Alto",Variables!$E$31))))</f>
        <v>• Continuar con elplan de formación y desarrollo
• Reforzar formaciones 
• Seguimiento cronogramas de capacitación</v>
      </c>
      <c r="AK155" s="73" t="str">
        <f t="shared" si="59"/>
        <v>Riesgo Bajo</v>
      </c>
      <c r="AL155" s="80" t="str">
        <f>IF(AK155="Riesgo Bajo",Variables!$C$34,IF(AK155="Riesgo Medio",Variables!$D$34,IF(AK155="Riesgo Alto",Variables!$E$34,IF(AK155="Riesgo muy Alto",Variables!$E$34))))</f>
        <v>• Continuar plan de desarrollo en puesto de trabajo</v>
      </c>
      <c r="AN155" s="73" t="str">
        <f t="shared" si="60"/>
        <v>Riesgo Bajo</v>
      </c>
      <c r="AO155" s="80" t="str">
        <f>IF(AN155="Riesgo Bajo",Variables!$C$37,IF(AN155="Riesgo Medio",Variables!$D$37,IF(AN155="Riesgo Alto",Variables!$E$37,IF(AN155="Riesgo muy Alto",Variables!$E$37))))</f>
        <v xml:space="preserve">• Supervision constante roles y responsabilidades
• Formación en Planeacion estrategica
• Refuerzo en Distribucion eficaz del tiempo </v>
      </c>
      <c r="AQ155" s="73" t="str">
        <f t="shared" si="61"/>
        <v>Riesgo Bajo</v>
      </c>
      <c r="AR155" s="80" t="str">
        <f>IF(AQ155="Riesgo Bajo",Variables!$C$40,IF(AQ155="Riesgo Medio",Variables!$D$40,IF(AQ155="Riesgo Alto",Variables!$E$40,IF(AQ155="Riesgo muy Alto",Variables!$E$40))))</f>
        <v xml:space="preserve">• Continuar acciones de preventivas sobre demandas de trabajo
• Ejecutar cronogramas con tiempos de entrega 
• Programación de horarios de acuerdo a normativiudad
• Seguimiento a horarios adicionales y su compensación
</v>
      </c>
      <c r="AT155" s="73" t="str">
        <f t="shared" si="62"/>
        <v>Riesgo Bajo</v>
      </c>
      <c r="AU155" s="80" t="str">
        <f>IF(AT155="Riesgo Bajo",Variables!$C$43,IF(AT155="Riesgo Medio",Variables!$D$43,IF(AT155="Riesgo Alto",Variables!$E$43,IF(AT155="Riesgo muy Alto",Variables!$E$43))))</f>
        <v xml:space="preserve">• Marcar prioridades en las tareas. 
• Establecer cronograas de entrega
•  Garantizar descansos y pausas activas
</v>
      </c>
      <c r="AV155" s="65" t="e">
        <f t="shared" si="63"/>
        <v>#DIV/0!</v>
      </c>
      <c r="AW155" s="73" t="e">
        <f t="shared" si="64"/>
        <v>#DIV/0!</v>
      </c>
      <c r="AY155" s="73" t="str">
        <f t="shared" si="65"/>
        <v>Riesgo Bajo</v>
      </c>
      <c r="AZ155" s="80" t="str">
        <f>IF(AY155="Riesgo Bajo",Variables!$C$47,IF(AY155="Riesgo Medio",Variables!$D$47,IF(AY155="Riesgo Alto",Variables!$E$47,IF(AY155="Riesgo muy Alto",Variables!$E$47))))</f>
        <v>• Divulgar alianzas estrategicas para  actividades de esparcimiento y recreacion
• Promover espacios de crecimiento personal, academico, espiritual o deportivo de forma periodica</v>
      </c>
      <c r="BB155" s="73" t="str">
        <f t="shared" si="66"/>
        <v>Riesgo Bajo</v>
      </c>
      <c r="BC155" s="80" t="str">
        <f>IF(BB155="Riesgo Bajo",Variables!$C$50,IF(BB155="Riesgo Medio",Variables!$D$50,IF(BB155="Riesgo Alto",Variables!$E$50,IF(BB155="Riesgo muy Alto",Variables!$E$50))))</f>
        <v xml:space="preserve">• Capacitar en manejo de las finanzas personales y familiares.
•  Promover ahorros </v>
      </c>
      <c r="BE155" s="73" t="str">
        <f t="shared" si="67"/>
        <v>Riesgo Bajo</v>
      </c>
      <c r="BF155" s="80" t="str">
        <f>IF(BE155="Riesgo Bajo",Variables!$C$53,IF(BE155="Riesgo Medio",Variables!$D$53,IF(BE155="Riesgo Alto",Variables!$E$53,IF(BE155="Riesgo muy Alto",Variables!$E$53))))</f>
        <v>• Sin amenaza, conservación, remodelaciones de acuerdo a condiciones economicas</v>
      </c>
      <c r="BH155" s="73" t="str">
        <f t="shared" si="68"/>
        <v>Riesgo Bajo</v>
      </c>
      <c r="BI155" s="80" t="str">
        <f>IF(BH155="Riesgo Bajo",Variables!$C$56,IF(BH155="Riesgo Medio",Variables!$D$56,IF(BH155="Riesgo Alto",Variables!$E$56,IF(BH155="Riesgo muy Alto",Variables!$E$56))))</f>
        <v xml:space="preserve">• Formaciones en manejo del estrés, inteligencia emocional, manejo de situaciones conflictivas, esparcimiento y tiempo libre
</v>
      </c>
      <c r="BK155" s="73" t="str">
        <f t="shared" si="69"/>
        <v>Riesgo Bajo</v>
      </c>
      <c r="BL155" s="80" t="str">
        <f>IF(BJ155&lt;=30,Variables!$C$59,IF(BJ155&lt;=50,Variables!$D$59,IF(BJ155&lt;=60,Variables!$E$59,IF(BJ155&gt;=100,Variables!E213))))</f>
        <v>• Promoción de la salud mental y prevención del trastorno mental en el  trabajo.
• Fomento de estilos de vida saludables.</v>
      </c>
    </row>
    <row r="156" spans="2:64" s="65" customFormat="1" ht="57" customHeight="1" x14ac:dyDescent="0.25">
      <c r="B156" s="66"/>
      <c r="E156" s="66"/>
      <c r="F156" s="66"/>
      <c r="G156" s="66"/>
      <c r="I156" s="67"/>
      <c r="J156" s="78" t="b">
        <f t="shared" si="71"/>
        <v>0</v>
      </c>
      <c r="K156" s="67"/>
      <c r="L156" s="78" t="b">
        <f t="shared" si="50"/>
        <v>0</v>
      </c>
      <c r="N156" s="73" t="str">
        <f t="shared" si="51"/>
        <v>Sin riesgo</v>
      </c>
      <c r="O156" s="74" t="str">
        <f t="shared" si="70"/>
        <v>Medidas de refuerzo, prevención</v>
      </c>
      <c r="Q156" s="22" t="s">
        <v>25</v>
      </c>
      <c r="R156" s="80" t="str">
        <f t="shared" si="52"/>
        <v>ActIvidades de promoción y prevención,seguimiento examenes periodicos</v>
      </c>
      <c r="S156" s="68" t="e">
        <f t="shared" si="53"/>
        <v>#DIV/0!</v>
      </c>
      <c r="T156" s="66"/>
      <c r="V156" s="73" t="str">
        <f t="shared" si="54"/>
        <v>Riesgo Bajo</v>
      </c>
      <c r="W156" s="74" t="str">
        <f>IF(V156="Riesgo Bajo",Variables!$C$19,IF('Base de datos'!V156="Riesgo Medio",Variables!$D$19,IF('Base de datos'!V156="Riesgo Alto",Variables!$E$19,IF(V156="Riesgo muy Alto",Variables!$E$19))))</f>
        <v xml:space="preserve">• Refuezo habilidades blandas 
• Seguimiento Lideres
•Refuerzo continuo
</v>
      </c>
      <c r="Y156" s="73" t="str">
        <f t="shared" si="55"/>
        <v>Riesgo Bajo</v>
      </c>
      <c r="Z156" s="80" t="str">
        <f>IF(Y156="Riesgo Bajo",Variables!$C$22,IF(Y156="Riesgo Medio",Variables!$D$22,IF(Y156="Riesgo Alto",Variables!$E$22,IF(Y156="Riesgo muy Alto",Variables!$E$22))))</f>
        <v>• Refuezo interacciones grupales 
• Trabajos colaborativos
• Seguimiento y refuerzo habilidades individuales</v>
      </c>
      <c r="AB156" s="73" t="str">
        <f t="shared" si="56"/>
        <v>Riesgo Bajo</v>
      </c>
      <c r="AC156" s="80" t="str">
        <f>IF(AB156="Riesgo Bajo",Variables!$C$25,IF(AB156="Riesgo Medio",Variables!$D$25,IF(AB156="Riesgo Alto",Variables!$E$25,IF(AB156="Riesgo muy Alto",Variables!$E$25))))</f>
        <v>• Continuar retroalimentación constante
• Grupos focales y participativos
• Incentivos cumplimento de logros</v>
      </c>
      <c r="AE156" s="73" t="str">
        <f t="shared" si="57"/>
        <v>Riesgo Bajo</v>
      </c>
      <c r="AF156" s="80" t="str">
        <f>IF(AE156="Riesgo Bajo",Variables!$C$28,IF(AE156="Riesgo Medio",Variables!$D$28,IF(AE156="Riesgo Alto",Variables!$E$28,IF(AE156="Riesgo muy Alto",Variables!$E$28))))</f>
        <v>• Continuar con induccion al puesto, organizacional y seguimiento</v>
      </c>
      <c r="AH156" s="73" t="str">
        <f t="shared" si="58"/>
        <v>Riesgo Bajo</v>
      </c>
      <c r="AI156" s="80" t="str">
        <f>IF(AH156="Riesgo Bajo",Variables!$C$31,IF(AH156="Riesgo Medio",Variables!$D$31,IF(AH156="Riesgo Alto",Variables!$E$31,IF(AH156="Riesgo muy Alto",Variables!$E$31))))</f>
        <v>• Continuar con elplan de formación y desarrollo
• Reforzar formaciones 
• Seguimiento cronogramas de capacitación</v>
      </c>
      <c r="AK156" s="73" t="str">
        <f t="shared" si="59"/>
        <v>Riesgo Bajo</v>
      </c>
      <c r="AL156" s="80" t="str">
        <f>IF(AK156="Riesgo Bajo",Variables!$C$34,IF(AK156="Riesgo Medio",Variables!$D$34,IF(AK156="Riesgo Alto",Variables!$E$34,IF(AK156="Riesgo muy Alto",Variables!$E$34))))</f>
        <v>• Continuar plan de desarrollo en puesto de trabajo</v>
      </c>
      <c r="AN156" s="73" t="str">
        <f t="shared" si="60"/>
        <v>Riesgo Bajo</v>
      </c>
      <c r="AO156" s="80" t="str">
        <f>IF(AN156="Riesgo Bajo",Variables!$C$37,IF(AN156="Riesgo Medio",Variables!$D$37,IF(AN156="Riesgo Alto",Variables!$E$37,IF(AN156="Riesgo muy Alto",Variables!$E$37))))</f>
        <v xml:space="preserve">• Supervision constante roles y responsabilidades
• Formación en Planeacion estrategica
• Refuerzo en Distribucion eficaz del tiempo </v>
      </c>
      <c r="AQ156" s="73" t="str">
        <f t="shared" si="61"/>
        <v>Riesgo Bajo</v>
      </c>
      <c r="AR156" s="80" t="str">
        <f>IF(AQ156="Riesgo Bajo",Variables!$C$40,IF(AQ156="Riesgo Medio",Variables!$D$40,IF(AQ156="Riesgo Alto",Variables!$E$40,IF(AQ156="Riesgo muy Alto",Variables!$E$40))))</f>
        <v xml:space="preserve">• Continuar acciones de preventivas sobre demandas de trabajo
• Ejecutar cronogramas con tiempos de entrega 
• Programación de horarios de acuerdo a normativiudad
• Seguimiento a horarios adicionales y su compensación
</v>
      </c>
      <c r="AT156" s="73" t="str">
        <f t="shared" si="62"/>
        <v>Riesgo Bajo</v>
      </c>
      <c r="AU156" s="80" t="str">
        <f>IF(AT156="Riesgo Bajo",Variables!$C$43,IF(AT156="Riesgo Medio",Variables!$D$43,IF(AT156="Riesgo Alto",Variables!$E$43,IF(AT156="Riesgo muy Alto",Variables!$E$43))))</f>
        <v xml:space="preserve">• Marcar prioridades en las tareas. 
• Establecer cronograas de entrega
•  Garantizar descansos y pausas activas
</v>
      </c>
      <c r="AV156" s="65" t="e">
        <f t="shared" si="63"/>
        <v>#DIV/0!</v>
      </c>
      <c r="AW156" s="73" t="e">
        <f t="shared" si="64"/>
        <v>#DIV/0!</v>
      </c>
      <c r="AY156" s="73" t="str">
        <f t="shared" si="65"/>
        <v>Riesgo Bajo</v>
      </c>
      <c r="AZ156" s="80" t="str">
        <f>IF(AY156="Riesgo Bajo",Variables!$C$47,IF(AY156="Riesgo Medio",Variables!$D$47,IF(AY156="Riesgo Alto",Variables!$E$47,IF(AY156="Riesgo muy Alto",Variables!$E$47))))</f>
        <v>• Divulgar alianzas estrategicas para  actividades de esparcimiento y recreacion
• Promover espacios de crecimiento personal, academico, espiritual o deportivo de forma periodica</v>
      </c>
      <c r="BB156" s="73" t="str">
        <f t="shared" si="66"/>
        <v>Riesgo Bajo</v>
      </c>
      <c r="BC156" s="80" t="str">
        <f>IF(BB156="Riesgo Bajo",Variables!$C$50,IF(BB156="Riesgo Medio",Variables!$D$50,IF(BB156="Riesgo Alto",Variables!$E$50,IF(BB156="Riesgo muy Alto",Variables!$E$50))))</f>
        <v xml:space="preserve">• Capacitar en manejo de las finanzas personales y familiares.
•  Promover ahorros </v>
      </c>
      <c r="BE156" s="73" t="str">
        <f t="shared" si="67"/>
        <v>Riesgo Bajo</v>
      </c>
      <c r="BF156" s="80" t="str">
        <f>IF(BE156="Riesgo Bajo",Variables!$C$53,IF(BE156="Riesgo Medio",Variables!$D$53,IF(BE156="Riesgo Alto",Variables!$E$53,IF(BE156="Riesgo muy Alto",Variables!$E$53))))</f>
        <v>• Sin amenaza, conservación, remodelaciones de acuerdo a condiciones economicas</v>
      </c>
      <c r="BH156" s="73" t="str">
        <f t="shared" si="68"/>
        <v>Riesgo Bajo</v>
      </c>
      <c r="BI156" s="80" t="str">
        <f>IF(BH156="Riesgo Bajo",Variables!$C$56,IF(BH156="Riesgo Medio",Variables!$D$56,IF(BH156="Riesgo Alto",Variables!$E$56,IF(BH156="Riesgo muy Alto",Variables!$E$56))))</f>
        <v xml:space="preserve">• Formaciones en manejo del estrés, inteligencia emocional, manejo de situaciones conflictivas, esparcimiento y tiempo libre
</v>
      </c>
      <c r="BK156" s="73" t="str">
        <f t="shared" si="69"/>
        <v>Riesgo Bajo</v>
      </c>
      <c r="BL156" s="80" t="str">
        <f>IF(BJ156&lt;=30,Variables!$C$59,IF(BJ156&lt;=50,Variables!$D$59,IF(BJ156&lt;=60,Variables!$E$59,IF(BJ156&gt;=100,Variables!E214))))</f>
        <v>• Promoción de la salud mental y prevención del trastorno mental en el  trabajo.
• Fomento de estilos de vida saludables.</v>
      </c>
    </row>
    <row r="157" spans="2:64" s="65" customFormat="1" ht="57" customHeight="1" x14ac:dyDescent="0.25">
      <c r="B157" s="66"/>
      <c r="E157" s="66"/>
      <c r="F157" s="66"/>
      <c r="G157" s="66"/>
      <c r="I157" s="67"/>
      <c r="J157" s="78" t="b">
        <f t="shared" si="71"/>
        <v>0</v>
      </c>
      <c r="K157" s="67"/>
      <c r="L157" s="78" t="b">
        <f t="shared" si="50"/>
        <v>0</v>
      </c>
      <c r="N157" s="73" t="str">
        <f t="shared" si="51"/>
        <v>Sin riesgo</v>
      </c>
      <c r="O157" s="74" t="str">
        <f t="shared" si="70"/>
        <v>Medidas de refuerzo, prevención</v>
      </c>
      <c r="Q157" s="22" t="s">
        <v>25</v>
      </c>
      <c r="R157" s="80" t="str">
        <f t="shared" si="52"/>
        <v>ActIvidades de promoción y prevención,seguimiento examenes periodicos</v>
      </c>
      <c r="S157" s="68" t="e">
        <f t="shared" si="53"/>
        <v>#DIV/0!</v>
      </c>
      <c r="T157" s="66"/>
      <c r="V157" s="73" t="str">
        <f t="shared" si="54"/>
        <v>Riesgo Bajo</v>
      </c>
      <c r="W157" s="74" t="str">
        <f>IF(V157="Riesgo Bajo",Variables!$C$19,IF('Base de datos'!V157="Riesgo Medio",Variables!$D$19,IF('Base de datos'!V157="Riesgo Alto",Variables!$E$19,IF(V157="Riesgo muy Alto",Variables!$E$19))))</f>
        <v xml:space="preserve">• Refuezo habilidades blandas 
• Seguimiento Lideres
•Refuerzo continuo
</v>
      </c>
      <c r="Y157" s="73" t="str">
        <f t="shared" si="55"/>
        <v>Riesgo Bajo</v>
      </c>
      <c r="Z157" s="80" t="str">
        <f>IF(Y157="Riesgo Bajo",Variables!$C$22,IF(Y157="Riesgo Medio",Variables!$D$22,IF(Y157="Riesgo Alto",Variables!$E$22,IF(Y157="Riesgo muy Alto",Variables!$E$22))))</f>
        <v>• Refuezo interacciones grupales 
• Trabajos colaborativos
• Seguimiento y refuerzo habilidades individuales</v>
      </c>
      <c r="AB157" s="73" t="str">
        <f t="shared" si="56"/>
        <v>Riesgo Bajo</v>
      </c>
      <c r="AC157" s="80" t="str">
        <f>IF(AB157="Riesgo Bajo",Variables!$C$25,IF(AB157="Riesgo Medio",Variables!$D$25,IF(AB157="Riesgo Alto",Variables!$E$25,IF(AB157="Riesgo muy Alto",Variables!$E$25))))</f>
        <v>• Continuar retroalimentación constante
• Grupos focales y participativos
• Incentivos cumplimento de logros</v>
      </c>
      <c r="AE157" s="73" t="str">
        <f t="shared" si="57"/>
        <v>Riesgo Bajo</v>
      </c>
      <c r="AF157" s="80" t="str">
        <f>IF(AE157="Riesgo Bajo",Variables!$C$28,IF(AE157="Riesgo Medio",Variables!$D$28,IF(AE157="Riesgo Alto",Variables!$E$28,IF(AE157="Riesgo muy Alto",Variables!$E$28))))</f>
        <v>• Continuar con induccion al puesto, organizacional y seguimiento</v>
      </c>
      <c r="AH157" s="73" t="str">
        <f t="shared" si="58"/>
        <v>Riesgo Bajo</v>
      </c>
      <c r="AI157" s="80" t="str">
        <f>IF(AH157="Riesgo Bajo",Variables!$C$31,IF(AH157="Riesgo Medio",Variables!$D$31,IF(AH157="Riesgo Alto",Variables!$E$31,IF(AH157="Riesgo muy Alto",Variables!$E$31))))</f>
        <v>• Continuar con elplan de formación y desarrollo
• Reforzar formaciones 
• Seguimiento cronogramas de capacitación</v>
      </c>
      <c r="AK157" s="73" t="str">
        <f t="shared" si="59"/>
        <v>Riesgo Bajo</v>
      </c>
      <c r="AL157" s="80" t="str">
        <f>IF(AK157="Riesgo Bajo",Variables!$C$34,IF(AK157="Riesgo Medio",Variables!$D$34,IF(AK157="Riesgo Alto",Variables!$E$34,IF(AK157="Riesgo muy Alto",Variables!$E$34))))</f>
        <v>• Continuar plan de desarrollo en puesto de trabajo</v>
      </c>
      <c r="AN157" s="73" t="str">
        <f t="shared" si="60"/>
        <v>Riesgo Bajo</v>
      </c>
      <c r="AO157" s="80" t="str">
        <f>IF(AN157="Riesgo Bajo",Variables!$C$37,IF(AN157="Riesgo Medio",Variables!$D$37,IF(AN157="Riesgo Alto",Variables!$E$37,IF(AN157="Riesgo muy Alto",Variables!$E$37))))</f>
        <v xml:space="preserve">• Supervision constante roles y responsabilidades
• Formación en Planeacion estrategica
• Refuerzo en Distribucion eficaz del tiempo </v>
      </c>
      <c r="AQ157" s="73" t="str">
        <f t="shared" si="61"/>
        <v>Riesgo Bajo</v>
      </c>
      <c r="AR157" s="80" t="str">
        <f>IF(AQ157="Riesgo Bajo",Variables!$C$40,IF(AQ157="Riesgo Medio",Variables!$D$40,IF(AQ157="Riesgo Alto",Variables!$E$40,IF(AQ157="Riesgo muy Alto",Variables!$E$40))))</f>
        <v xml:space="preserve">• Continuar acciones de preventivas sobre demandas de trabajo
• Ejecutar cronogramas con tiempos de entrega 
• Programación de horarios de acuerdo a normativiudad
• Seguimiento a horarios adicionales y su compensación
</v>
      </c>
      <c r="AT157" s="73" t="str">
        <f t="shared" si="62"/>
        <v>Riesgo Bajo</v>
      </c>
      <c r="AU157" s="80" t="str">
        <f>IF(AT157="Riesgo Bajo",Variables!$C$43,IF(AT157="Riesgo Medio",Variables!$D$43,IF(AT157="Riesgo Alto",Variables!$E$43,IF(AT157="Riesgo muy Alto",Variables!$E$43))))</f>
        <v xml:space="preserve">• Marcar prioridades en las tareas. 
• Establecer cronograas de entrega
•  Garantizar descansos y pausas activas
</v>
      </c>
      <c r="AV157" s="65" t="e">
        <f t="shared" si="63"/>
        <v>#DIV/0!</v>
      </c>
      <c r="AW157" s="73" t="e">
        <f t="shared" si="64"/>
        <v>#DIV/0!</v>
      </c>
      <c r="AY157" s="73" t="str">
        <f t="shared" si="65"/>
        <v>Riesgo Bajo</v>
      </c>
      <c r="AZ157" s="80" t="str">
        <f>IF(AY157="Riesgo Bajo",Variables!$C$47,IF(AY157="Riesgo Medio",Variables!$D$47,IF(AY157="Riesgo Alto",Variables!$E$47,IF(AY157="Riesgo muy Alto",Variables!$E$47))))</f>
        <v>• Divulgar alianzas estrategicas para  actividades de esparcimiento y recreacion
• Promover espacios de crecimiento personal, academico, espiritual o deportivo de forma periodica</v>
      </c>
      <c r="BB157" s="73" t="str">
        <f t="shared" si="66"/>
        <v>Riesgo Bajo</v>
      </c>
      <c r="BC157" s="80" t="str">
        <f>IF(BB157="Riesgo Bajo",Variables!$C$50,IF(BB157="Riesgo Medio",Variables!$D$50,IF(BB157="Riesgo Alto",Variables!$E$50,IF(BB157="Riesgo muy Alto",Variables!$E$50))))</f>
        <v xml:space="preserve">• Capacitar en manejo de las finanzas personales y familiares.
•  Promover ahorros </v>
      </c>
      <c r="BE157" s="73" t="str">
        <f t="shared" si="67"/>
        <v>Riesgo Bajo</v>
      </c>
      <c r="BF157" s="80" t="str">
        <f>IF(BE157="Riesgo Bajo",Variables!$C$53,IF(BE157="Riesgo Medio",Variables!$D$53,IF(BE157="Riesgo Alto",Variables!$E$53,IF(BE157="Riesgo muy Alto",Variables!$E$53))))</f>
        <v>• Sin amenaza, conservación, remodelaciones de acuerdo a condiciones economicas</v>
      </c>
      <c r="BH157" s="73" t="str">
        <f t="shared" si="68"/>
        <v>Riesgo Bajo</v>
      </c>
      <c r="BI157" s="80" t="str">
        <f>IF(BH157="Riesgo Bajo",Variables!$C$56,IF(BH157="Riesgo Medio",Variables!$D$56,IF(BH157="Riesgo Alto",Variables!$E$56,IF(BH157="Riesgo muy Alto",Variables!$E$56))))</f>
        <v xml:space="preserve">• Formaciones en manejo del estrés, inteligencia emocional, manejo de situaciones conflictivas, esparcimiento y tiempo libre
</v>
      </c>
      <c r="BK157" s="73" t="str">
        <f t="shared" si="69"/>
        <v>Riesgo Bajo</v>
      </c>
      <c r="BL157" s="80" t="str">
        <f>IF(BJ157&lt;=30,Variables!$C$59,IF(BJ157&lt;=50,Variables!$D$59,IF(BJ157&lt;=60,Variables!$E$59,IF(BJ157&gt;=100,Variables!E215))))</f>
        <v>• Promoción de la salud mental y prevención del trastorno mental en el  trabajo.
• Fomento de estilos de vida saludables.</v>
      </c>
    </row>
    <row r="158" spans="2:64" s="65" customFormat="1" ht="57" customHeight="1" x14ac:dyDescent="0.25">
      <c r="B158" s="66"/>
      <c r="E158" s="66"/>
      <c r="F158" s="66"/>
      <c r="G158" s="66"/>
      <c r="I158" s="67"/>
      <c r="J158" s="78" t="b">
        <f t="shared" si="71"/>
        <v>0</v>
      </c>
      <c r="K158" s="67"/>
      <c r="L158" s="78" t="b">
        <f t="shared" si="50"/>
        <v>0</v>
      </c>
      <c r="N158" s="73" t="str">
        <f t="shared" si="51"/>
        <v>Sin riesgo</v>
      </c>
      <c r="O158" s="74" t="str">
        <f t="shared" si="70"/>
        <v>Medidas de refuerzo, prevención</v>
      </c>
      <c r="Q158" s="22" t="s">
        <v>25</v>
      </c>
      <c r="R158" s="80" t="str">
        <f t="shared" si="52"/>
        <v>ActIvidades de promoción y prevención,seguimiento examenes periodicos</v>
      </c>
      <c r="S158" s="68" t="e">
        <f t="shared" si="53"/>
        <v>#DIV/0!</v>
      </c>
      <c r="T158" s="66"/>
      <c r="V158" s="73" t="str">
        <f t="shared" si="54"/>
        <v>Riesgo Bajo</v>
      </c>
      <c r="W158" s="74" t="str">
        <f>IF(V158="Riesgo Bajo",Variables!$C$19,IF('Base de datos'!V158="Riesgo Medio",Variables!$D$19,IF('Base de datos'!V158="Riesgo Alto",Variables!$E$19,IF(V158="Riesgo muy Alto",Variables!$E$19))))</f>
        <v xml:space="preserve">• Refuezo habilidades blandas 
• Seguimiento Lideres
•Refuerzo continuo
</v>
      </c>
      <c r="Y158" s="73" t="str">
        <f t="shared" si="55"/>
        <v>Riesgo Bajo</v>
      </c>
      <c r="Z158" s="80" t="str">
        <f>IF(Y158="Riesgo Bajo",Variables!$C$22,IF(Y158="Riesgo Medio",Variables!$D$22,IF(Y158="Riesgo Alto",Variables!$E$22,IF(Y158="Riesgo muy Alto",Variables!$E$22))))</f>
        <v>• Refuezo interacciones grupales 
• Trabajos colaborativos
• Seguimiento y refuerzo habilidades individuales</v>
      </c>
      <c r="AB158" s="73" t="str">
        <f t="shared" si="56"/>
        <v>Riesgo Bajo</v>
      </c>
      <c r="AC158" s="80" t="str">
        <f>IF(AB158="Riesgo Bajo",Variables!$C$25,IF(AB158="Riesgo Medio",Variables!$D$25,IF(AB158="Riesgo Alto",Variables!$E$25,IF(AB158="Riesgo muy Alto",Variables!$E$25))))</f>
        <v>• Continuar retroalimentación constante
• Grupos focales y participativos
• Incentivos cumplimento de logros</v>
      </c>
      <c r="AE158" s="73" t="str">
        <f t="shared" si="57"/>
        <v>Riesgo Bajo</v>
      </c>
      <c r="AF158" s="80" t="str">
        <f>IF(AE158="Riesgo Bajo",Variables!$C$28,IF(AE158="Riesgo Medio",Variables!$D$28,IF(AE158="Riesgo Alto",Variables!$E$28,IF(AE158="Riesgo muy Alto",Variables!$E$28))))</f>
        <v>• Continuar con induccion al puesto, organizacional y seguimiento</v>
      </c>
      <c r="AH158" s="73" t="str">
        <f t="shared" si="58"/>
        <v>Riesgo Bajo</v>
      </c>
      <c r="AI158" s="80" t="str">
        <f>IF(AH158="Riesgo Bajo",Variables!$C$31,IF(AH158="Riesgo Medio",Variables!$D$31,IF(AH158="Riesgo Alto",Variables!$E$31,IF(AH158="Riesgo muy Alto",Variables!$E$31))))</f>
        <v>• Continuar con elplan de formación y desarrollo
• Reforzar formaciones 
• Seguimiento cronogramas de capacitación</v>
      </c>
      <c r="AK158" s="73" t="str">
        <f t="shared" si="59"/>
        <v>Riesgo Bajo</v>
      </c>
      <c r="AL158" s="80" t="str">
        <f>IF(AK158="Riesgo Bajo",Variables!$C$34,IF(AK158="Riesgo Medio",Variables!$D$34,IF(AK158="Riesgo Alto",Variables!$E$34,IF(AK158="Riesgo muy Alto",Variables!$E$34))))</f>
        <v>• Continuar plan de desarrollo en puesto de trabajo</v>
      </c>
      <c r="AN158" s="73" t="str">
        <f t="shared" si="60"/>
        <v>Riesgo Bajo</v>
      </c>
      <c r="AO158" s="80" t="str">
        <f>IF(AN158="Riesgo Bajo",Variables!$C$37,IF(AN158="Riesgo Medio",Variables!$D$37,IF(AN158="Riesgo Alto",Variables!$E$37,IF(AN158="Riesgo muy Alto",Variables!$E$37))))</f>
        <v xml:space="preserve">• Supervision constante roles y responsabilidades
• Formación en Planeacion estrategica
• Refuerzo en Distribucion eficaz del tiempo </v>
      </c>
      <c r="AQ158" s="73" t="str">
        <f t="shared" si="61"/>
        <v>Riesgo Bajo</v>
      </c>
      <c r="AR158" s="80" t="str">
        <f>IF(AQ158="Riesgo Bajo",Variables!$C$40,IF(AQ158="Riesgo Medio",Variables!$D$40,IF(AQ158="Riesgo Alto",Variables!$E$40,IF(AQ158="Riesgo muy Alto",Variables!$E$40))))</f>
        <v xml:space="preserve">• Continuar acciones de preventivas sobre demandas de trabajo
• Ejecutar cronogramas con tiempos de entrega 
• Programación de horarios de acuerdo a normativiudad
• Seguimiento a horarios adicionales y su compensación
</v>
      </c>
      <c r="AT158" s="73" t="str">
        <f t="shared" si="62"/>
        <v>Riesgo Bajo</v>
      </c>
      <c r="AU158" s="80" t="str">
        <f>IF(AT158="Riesgo Bajo",Variables!$C$43,IF(AT158="Riesgo Medio",Variables!$D$43,IF(AT158="Riesgo Alto",Variables!$E$43,IF(AT158="Riesgo muy Alto",Variables!$E$43))))</f>
        <v xml:space="preserve">• Marcar prioridades en las tareas. 
• Establecer cronograas de entrega
•  Garantizar descansos y pausas activas
</v>
      </c>
      <c r="AV158" s="65" t="e">
        <f t="shared" si="63"/>
        <v>#DIV/0!</v>
      </c>
      <c r="AW158" s="73" t="e">
        <f t="shared" si="64"/>
        <v>#DIV/0!</v>
      </c>
      <c r="AY158" s="73" t="str">
        <f t="shared" si="65"/>
        <v>Riesgo Bajo</v>
      </c>
      <c r="AZ158" s="80" t="str">
        <f>IF(AY158="Riesgo Bajo",Variables!$C$47,IF(AY158="Riesgo Medio",Variables!$D$47,IF(AY158="Riesgo Alto",Variables!$E$47,IF(AY158="Riesgo muy Alto",Variables!$E$47))))</f>
        <v>• Divulgar alianzas estrategicas para  actividades de esparcimiento y recreacion
• Promover espacios de crecimiento personal, academico, espiritual o deportivo de forma periodica</v>
      </c>
      <c r="BB158" s="73" t="str">
        <f t="shared" si="66"/>
        <v>Riesgo Bajo</v>
      </c>
      <c r="BC158" s="80" t="str">
        <f>IF(BB158="Riesgo Bajo",Variables!$C$50,IF(BB158="Riesgo Medio",Variables!$D$50,IF(BB158="Riesgo Alto",Variables!$E$50,IF(BB158="Riesgo muy Alto",Variables!$E$50))))</f>
        <v xml:space="preserve">• Capacitar en manejo de las finanzas personales y familiares.
•  Promover ahorros </v>
      </c>
      <c r="BE158" s="73" t="str">
        <f t="shared" si="67"/>
        <v>Riesgo Bajo</v>
      </c>
      <c r="BF158" s="80" t="str">
        <f>IF(BE158="Riesgo Bajo",Variables!$C$53,IF(BE158="Riesgo Medio",Variables!$D$53,IF(BE158="Riesgo Alto",Variables!$E$53,IF(BE158="Riesgo muy Alto",Variables!$E$53))))</f>
        <v>• Sin amenaza, conservación, remodelaciones de acuerdo a condiciones economicas</v>
      </c>
      <c r="BH158" s="73" t="str">
        <f t="shared" si="68"/>
        <v>Riesgo Bajo</v>
      </c>
      <c r="BI158" s="80" t="str">
        <f>IF(BH158="Riesgo Bajo",Variables!$C$56,IF(BH158="Riesgo Medio",Variables!$D$56,IF(BH158="Riesgo Alto",Variables!$E$56,IF(BH158="Riesgo muy Alto",Variables!$E$56))))</f>
        <v xml:space="preserve">• Formaciones en manejo del estrés, inteligencia emocional, manejo de situaciones conflictivas, esparcimiento y tiempo libre
</v>
      </c>
      <c r="BK158" s="73" t="str">
        <f t="shared" si="69"/>
        <v>Riesgo Bajo</v>
      </c>
      <c r="BL158" s="80" t="str">
        <f>IF(BJ158&lt;=30,Variables!$C$59,IF(BJ158&lt;=50,Variables!$D$59,IF(BJ158&lt;=60,Variables!$E$59,IF(BJ158&gt;=100,Variables!E216))))</f>
        <v>• Promoción de la salud mental y prevención del trastorno mental en el  trabajo.
• Fomento de estilos de vida saludables.</v>
      </c>
    </row>
    <row r="159" spans="2:64" s="65" customFormat="1" ht="57" customHeight="1" x14ac:dyDescent="0.25">
      <c r="B159" s="66"/>
      <c r="E159" s="66"/>
      <c r="F159" s="66"/>
      <c r="G159" s="66"/>
      <c r="I159" s="67"/>
      <c r="J159" s="78" t="b">
        <f t="shared" si="71"/>
        <v>0</v>
      </c>
      <c r="K159" s="67"/>
      <c r="L159" s="78" t="b">
        <f t="shared" si="50"/>
        <v>0</v>
      </c>
      <c r="N159" s="73" t="str">
        <f t="shared" si="51"/>
        <v>Sin riesgo</v>
      </c>
      <c r="O159" s="74" t="str">
        <f t="shared" si="70"/>
        <v>Medidas de refuerzo, prevención</v>
      </c>
      <c r="Q159" s="22" t="s">
        <v>25</v>
      </c>
      <c r="R159" s="80" t="str">
        <f t="shared" si="52"/>
        <v>ActIvidades de promoción y prevención,seguimiento examenes periodicos</v>
      </c>
      <c r="S159" s="68" t="e">
        <f t="shared" si="53"/>
        <v>#DIV/0!</v>
      </c>
      <c r="T159" s="66"/>
      <c r="V159" s="73" t="str">
        <f t="shared" si="54"/>
        <v>Riesgo Bajo</v>
      </c>
      <c r="W159" s="74" t="str">
        <f>IF(V159="Riesgo Bajo",Variables!$C$19,IF('Base de datos'!V159="Riesgo Medio",Variables!$D$19,IF('Base de datos'!V159="Riesgo Alto",Variables!$E$19,IF(V159="Riesgo muy Alto",Variables!$E$19))))</f>
        <v xml:space="preserve">• Refuezo habilidades blandas 
• Seguimiento Lideres
•Refuerzo continuo
</v>
      </c>
      <c r="Y159" s="73" t="str">
        <f t="shared" si="55"/>
        <v>Riesgo Bajo</v>
      </c>
      <c r="Z159" s="80" t="str">
        <f>IF(Y159="Riesgo Bajo",Variables!$C$22,IF(Y159="Riesgo Medio",Variables!$D$22,IF(Y159="Riesgo Alto",Variables!$E$22,IF(Y159="Riesgo muy Alto",Variables!$E$22))))</f>
        <v>• Refuezo interacciones grupales 
• Trabajos colaborativos
• Seguimiento y refuerzo habilidades individuales</v>
      </c>
      <c r="AB159" s="73" t="str">
        <f t="shared" si="56"/>
        <v>Riesgo Bajo</v>
      </c>
      <c r="AC159" s="80" t="str">
        <f>IF(AB159="Riesgo Bajo",Variables!$C$25,IF(AB159="Riesgo Medio",Variables!$D$25,IF(AB159="Riesgo Alto",Variables!$E$25,IF(AB159="Riesgo muy Alto",Variables!$E$25))))</f>
        <v>• Continuar retroalimentación constante
• Grupos focales y participativos
• Incentivos cumplimento de logros</v>
      </c>
      <c r="AE159" s="73" t="str">
        <f t="shared" si="57"/>
        <v>Riesgo Bajo</v>
      </c>
      <c r="AF159" s="80" t="str">
        <f>IF(AE159="Riesgo Bajo",Variables!$C$28,IF(AE159="Riesgo Medio",Variables!$D$28,IF(AE159="Riesgo Alto",Variables!$E$28,IF(AE159="Riesgo muy Alto",Variables!$E$28))))</f>
        <v>• Continuar con induccion al puesto, organizacional y seguimiento</v>
      </c>
      <c r="AH159" s="73" t="str">
        <f t="shared" si="58"/>
        <v>Riesgo Bajo</v>
      </c>
      <c r="AI159" s="80" t="str">
        <f>IF(AH159="Riesgo Bajo",Variables!$C$31,IF(AH159="Riesgo Medio",Variables!$D$31,IF(AH159="Riesgo Alto",Variables!$E$31,IF(AH159="Riesgo muy Alto",Variables!$E$31))))</f>
        <v>• Continuar con elplan de formación y desarrollo
• Reforzar formaciones 
• Seguimiento cronogramas de capacitación</v>
      </c>
      <c r="AK159" s="73" t="str">
        <f t="shared" si="59"/>
        <v>Riesgo Bajo</v>
      </c>
      <c r="AL159" s="80" t="str">
        <f>IF(AK159="Riesgo Bajo",Variables!$C$34,IF(AK159="Riesgo Medio",Variables!$D$34,IF(AK159="Riesgo Alto",Variables!$E$34,IF(AK159="Riesgo muy Alto",Variables!$E$34))))</f>
        <v>• Continuar plan de desarrollo en puesto de trabajo</v>
      </c>
      <c r="AN159" s="73" t="str">
        <f t="shared" si="60"/>
        <v>Riesgo Bajo</v>
      </c>
      <c r="AO159" s="80" t="str">
        <f>IF(AN159="Riesgo Bajo",Variables!$C$37,IF(AN159="Riesgo Medio",Variables!$D$37,IF(AN159="Riesgo Alto",Variables!$E$37,IF(AN159="Riesgo muy Alto",Variables!$E$37))))</f>
        <v xml:space="preserve">• Supervision constante roles y responsabilidades
• Formación en Planeacion estrategica
• Refuerzo en Distribucion eficaz del tiempo </v>
      </c>
      <c r="AQ159" s="73" t="str">
        <f t="shared" si="61"/>
        <v>Riesgo Bajo</v>
      </c>
      <c r="AR159" s="80" t="str">
        <f>IF(AQ159="Riesgo Bajo",Variables!$C$40,IF(AQ159="Riesgo Medio",Variables!$D$40,IF(AQ159="Riesgo Alto",Variables!$E$40,IF(AQ159="Riesgo muy Alto",Variables!$E$40))))</f>
        <v xml:space="preserve">• Continuar acciones de preventivas sobre demandas de trabajo
• Ejecutar cronogramas con tiempos de entrega 
• Programación de horarios de acuerdo a normativiudad
• Seguimiento a horarios adicionales y su compensación
</v>
      </c>
      <c r="AT159" s="73" t="str">
        <f t="shared" si="62"/>
        <v>Riesgo Bajo</v>
      </c>
      <c r="AU159" s="80" t="str">
        <f>IF(AT159="Riesgo Bajo",Variables!$C$43,IF(AT159="Riesgo Medio",Variables!$D$43,IF(AT159="Riesgo Alto",Variables!$E$43,IF(AT159="Riesgo muy Alto",Variables!$E$43))))</f>
        <v xml:space="preserve">• Marcar prioridades en las tareas. 
• Establecer cronograas de entrega
•  Garantizar descansos y pausas activas
</v>
      </c>
      <c r="AV159" s="65" t="e">
        <f t="shared" si="63"/>
        <v>#DIV/0!</v>
      </c>
      <c r="AW159" s="73" t="e">
        <f t="shared" si="64"/>
        <v>#DIV/0!</v>
      </c>
      <c r="AY159" s="73" t="str">
        <f t="shared" si="65"/>
        <v>Riesgo Bajo</v>
      </c>
      <c r="AZ159" s="80" t="str">
        <f>IF(AY159="Riesgo Bajo",Variables!$C$47,IF(AY159="Riesgo Medio",Variables!$D$47,IF(AY159="Riesgo Alto",Variables!$E$47,IF(AY159="Riesgo muy Alto",Variables!$E$47))))</f>
        <v>• Divulgar alianzas estrategicas para  actividades de esparcimiento y recreacion
• Promover espacios de crecimiento personal, academico, espiritual o deportivo de forma periodica</v>
      </c>
      <c r="BB159" s="73" t="str">
        <f t="shared" si="66"/>
        <v>Riesgo Bajo</v>
      </c>
      <c r="BC159" s="80" t="str">
        <f>IF(BB159="Riesgo Bajo",Variables!$C$50,IF(BB159="Riesgo Medio",Variables!$D$50,IF(BB159="Riesgo Alto",Variables!$E$50,IF(BB159="Riesgo muy Alto",Variables!$E$50))))</f>
        <v xml:space="preserve">• Capacitar en manejo de las finanzas personales y familiares.
•  Promover ahorros </v>
      </c>
      <c r="BE159" s="73" t="str">
        <f t="shared" si="67"/>
        <v>Riesgo Bajo</v>
      </c>
      <c r="BF159" s="80" t="str">
        <f>IF(BE159="Riesgo Bajo",Variables!$C$53,IF(BE159="Riesgo Medio",Variables!$D$53,IF(BE159="Riesgo Alto",Variables!$E$53,IF(BE159="Riesgo muy Alto",Variables!$E$53))))</f>
        <v>• Sin amenaza, conservación, remodelaciones de acuerdo a condiciones economicas</v>
      </c>
      <c r="BH159" s="73" t="str">
        <f t="shared" si="68"/>
        <v>Riesgo Bajo</v>
      </c>
      <c r="BI159" s="80" t="str">
        <f>IF(BH159="Riesgo Bajo",Variables!$C$56,IF(BH159="Riesgo Medio",Variables!$D$56,IF(BH159="Riesgo Alto",Variables!$E$56,IF(BH159="Riesgo muy Alto",Variables!$E$56))))</f>
        <v xml:space="preserve">• Formaciones en manejo del estrés, inteligencia emocional, manejo de situaciones conflictivas, esparcimiento y tiempo libre
</v>
      </c>
      <c r="BK159" s="73" t="str">
        <f t="shared" si="69"/>
        <v>Riesgo Bajo</v>
      </c>
      <c r="BL159" s="80" t="str">
        <f>IF(BJ159&lt;=30,Variables!$C$59,IF(BJ159&lt;=50,Variables!$D$59,IF(BJ159&lt;=60,Variables!$E$59,IF(BJ159&gt;=100,Variables!E217))))</f>
        <v>• Promoción de la salud mental y prevención del trastorno mental en el  trabajo.
• Fomento de estilos de vida saludables.</v>
      </c>
    </row>
    <row r="160" spans="2:64" s="65" customFormat="1" ht="57" customHeight="1" x14ac:dyDescent="0.25">
      <c r="B160" s="66"/>
      <c r="E160" s="66"/>
      <c r="F160" s="66"/>
      <c r="G160" s="66"/>
      <c r="I160" s="67"/>
      <c r="J160" s="78" t="b">
        <f t="shared" si="71"/>
        <v>0</v>
      </c>
      <c r="K160" s="67"/>
      <c r="L160" s="78" t="b">
        <f t="shared" si="50"/>
        <v>0</v>
      </c>
      <c r="N160" s="73" t="str">
        <f t="shared" si="51"/>
        <v>Sin riesgo</v>
      </c>
      <c r="O160" s="74" t="str">
        <f t="shared" si="70"/>
        <v>Medidas de refuerzo, prevención</v>
      </c>
      <c r="Q160" s="22" t="s">
        <v>25</v>
      </c>
      <c r="R160" s="80" t="str">
        <f t="shared" si="52"/>
        <v>ActIvidades de promoción y prevención,seguimiento examenes periodicos</v>
      </c>
      <c r="S160" s="68" t="e">
        <f t="shared" si="53"/>
        <v>#DIV/0!</v>
      </c>
      <c r="T160" s="66"/>
      <c r="V160" s="73" t="str">
        <f t="shared" si="54"/>
        <v>Riesgo Bajo</v>
      </c>
      <c r="W160" s="74" t="str">
        <f>IF(V160="Riesgo Bajo",Variables!$C$19,IF('Base de datos'!V160="Riesgo Medio",Variables!$D$19,IF('Base de datos'!V160="Riesgo Alto",Variables!$E$19,IF(V160="Riesgo muy Alto",Variables!$E$19))))</f>
        <v xml:space="preserve">• Refuezo habilidades blandas 
• Seguimiento Lideres
•Refuerzo continuo
</v>
      </c>
      <c r="Y160" s="73" t="str">
        <f t="shared" si="55"/>
        <v>Riesgo Bajo</v>
      </c>
      <c r="Z160" s="80" t="str">
        <f>IF(Y160="Riesgo Bajo",Variables!$C$22,IF(Y160="Riesgo Medio",Variables!$D$22,IF(Y160="Riesgo Alto",Variables!$E$22,IF(Y160="Riesgo muy Alto",Variables!$E$22))))</f>
        <v>• Refuezo interacciones grupales 
• Trabajos colaborativos
• Seguimiento y refuerzo habilidades individuales</v>
      </c>
      <c r="AB160" s="73" t="str">
        <f t="shared" si="56"/>
        <v>Riesgo Bajo</v>
      </c>
      <c r="AC160" s="80" t="str">
        <f>IF(AB160="Riesgo Bajo",Variables!$C$25,IF(AB160="Riesgo Medio",Variables!$D$25,IF(AB160="Riesgo Alto",Variables!$E$25,IF(AB160="Riesgo muy Alto",Variables!$E$25))))</f>
        <v>• Continuar retroalimentación constante
• Grupos focales y participativos
• Incentivos cumplimento de logros</v>
      </c>
      <c r="AE160" s="73" t="str">
        <f t="shared" si="57"/>
        <v>Riesgo Bajo</v>
      </c>
      <c r="AF160" s="80" t="str">
        <f>IF(AE160="Riesgo Bajo",Variables!$C$28,IF(AE160="Riesgo Medio",Variables!$D$28,IF(AE160="Riesgo Alto",Variables!$E$28,IF(AE160="Riesgo muy Alto",Variables!$E$28))))</f>
        <v>• Continuar con induccion al puesto, organizacional y seguimiento</v>
      </c>
      <c r="AH160" s="73" t="str">
        <f t="shared" si="58"/>
        <v>Riesgo Bajo</v>
      </c>
      <c r="AI160" s="80" t="str">
        <f>IF(AH160="Riesgo Bajo",Variables!$C$31,IF(AH160="Riesgo Medio",Variables!$D$31,IF(AH160="Riesgo Alto",Variables!$E$31,IF(AH160="Riesgo muy Alto",Variables!$E$31))))</f>
        <v>• Continuar con elplan de formación y desarrollo
• Reforzar formaciones 
• Seguimiento cronogramas de capacitación</v>
      </c>
      <c r="AK160" s="73" t="str">
        <f t="shared" si="59"/>
        <v>Riesgo Bajo</v>
      </c>
      <c r="AL160" s="80" t="str">
        <f>IF(AK160="Riesgo Bajo",Variables!$C$34,IF(AK160="Riesgo Medio",Variables!$D$34,IF(AK160="Riesgo Alto",Variables!$E$34,IF(AK160="Riesgo muy Alto",Variables!$E$34))))</f>
        <v>• Continuar plan de desarrollo en puesto de trabajo</v>
      </c>
      <c r="AN160" s="73" t="str">
        <f t="shared" si="60"/>
        <v>Riesgo Bajo</v>
      </c>
      <c r="AO160" s="80" t="str">
        <f>IF(AN160="Riesgo Bajo",Variables!$C$37,IF(AN160="Riesgo Medio",Variables!$D$37,IF(AN160="Riesgo Alto",Variables!$E$37,IF(AN160="Riesgo muy Alto",Variables!$E$37))))</f>
        <v xml:space="preserve">• Supervision constante roles y responsabilidades
• Formación en Planeacion estrategica
• Refuerzo en Distribucion eficaz del tiempo </v>
      </c>
      <c r="AQ160" s="73" t="str">
        <f t="shared" si="61"/>
        <v>Riesgo Bajo</v>
      </c>
      <c r="AR160" s="80" t="str">
        <f>IF(AQ160="Riesgo Bajo",Variables!$C$40,IF(AQ160="Riesgo Medio",Variables!$D$40,IF(AQ160="Riesgo Alto",Variables!$E$40,IF(AQ160="Riesgo muy Alto",Variables!$E$40))))</f>
        <v xml:space="preserve">• Continuar acciones de preventivas sobre demandas de trabajo
• Ejecutar cronogramas con tiempos de entrega 
• Programación de horarios de acuerdo a normativiudad
• Seguimiento a horarios adicionales y su compensación
</v>
      </c>
      <c r="AT160" s="73" t="str">
        <f t="shared" si="62"/>
        <v>Riesgo Bajo</v>
      </c>
      <c r="AU160" s="80" t="str">
        <f>IF(AT160="Riesgo Bajo",Variables!$C$43,IF(AT160="Riesgo Medio",Variables!$D$43,IF(AT160="Riesgo Alto",Variables!$E$43,IF(AT160="Riesgo muy Alto",Variables!$E$43))))</f>
        <v xml:space="preserve">• Marcar prioridades en las tareas. 
• Establecer cronograas de entrega
•  Garantizar descansos y pausas activas
</v>
      </c>
      <c r="AV160" s="65" t="e">
        <f t="shared" si="63"/>
        <v>#DIV/0!</v>
      </c>
      <c r="AW160" s="73" t="e">
        <f t="shared" si="64"/>
        <v>#DIV/0!</v>
      </c>
      <c r="AY160" s="73" t="str">
        <f t="shared" si="65"/>
        <v>Riesgo Bajo</v>
      </c>
      <c r="AZ160" s="80" t="str">
        <f>IF(AY160="Riesgo Bajo",Variables!$C$47,IF(AY160="Riesgo Medio",Variables!$D$47,IF(AY160="Riesgo Alto",Variables!$E$47,IF(AY160="Riesgo muy Alto",Variables!$E$47))))</f>
        <v>• Divulgar alianzas estrategicas para  actividades de esparcimiento y recreacion
• Promover espacios de crecimiento personal, academico, espiritual o deportivo de forma periodica</v>
      </c>
      <c r="BB160" s="73" t="str">
        <f t="shared" si="66"/>
        <v>Riesgo Bajo</v>
      </c>
      <c r="BC160" s="80" t="str">
        <f>IF(BB160="Riesgo Bajo",Variables!$C$50,IF(BB160="Riesgo Medio",Variables!$D$50,IF(BB160="Riesgo Alto",Variables!$E$50,IF(BB160="Riesgo muy Alto",Variables!$E$50))))</f>
        <v xml:space="preserve">• Capacitar en manejo de las finanzas personales y familiares.
•  Promover ahorros </v>
      </c>
      <c r="BE160" s="73" t="str">
        <f t="shared" si="67"/>
        <v>Riesgo Bajo</v>
      </c>
      <c r="BF160" s="80" t="str">
        <f>IF(BE160="Riesgo Bajo",Variables!$C$53,IF(BE160="Riesgo Medio",Variables!$D$53,IF(BE160="Riesgo Alto",Variables!$E$53,IF(BE160="Riesgo muy Alto",Variables!$E$53))))</f>
        <v>• Sin amenaza, conservación, remodelaciones de acuerdo a condiciones economicas</v>
      </c>
      <c r="BH160" s="73" t="str">
        <f t="shared" si="68"/>
        <v>Riesgo Bajo</v>
      </c>
      <c r="BI160" s="80" t="str">
        <f>IF(BH160="Riesgo Bajo",Variables!$C$56,IF(BH160="Riesgo Medio",Variables!$D$56,IF(BH160="Riesgo Alto",Variables!$E$56,IF(BH160="Riesgo muy Alto",Variables!$E$56))))</f>
        <v xml:space="preserve">• Formaciones en manejo del estrés, inteligencia emocional, manejo de situaciones conflictivas, esparcimiento y tiempo libre
</v>
      </c>
      <c r="BK160" s="73" t="str">
        <f t="shared" si="69"/>
        <v>Riesgo Bajo</v>
      </c>
      <c r="BL160" s="80" t="str">
        <f>IF(BJ160&lt;=30,Variables!$C$59,IF(BJ160&lt;=50,Variables!$D$59,IF(BJ160&lt;=60,Variables!$E$59,IF(BJ160&gt;=100,Variables!E218))))</f>
        <v>• Promoción de la salud mental y prevención del trastorno mental en el  trabajo.
• Fomento de estilos de vida saludables.</v>
      </c>
    </row>
    <row r="161" spans="2:64" s="65" customFormat="1" ht="57" customHeight="1" x14ac:dyDescent="0.25">
      <c r="B161" s="66"/>
      <c r="E161" s="66"/>
      <c r="F161" s="66"/>
      <c r="G161" s="66"/>
      <c r="I161" s="67"/>
      <c r="J161" s="78" t="b">
        <f t="shared" si="71"/>
        <v>0</v>
      </c>
      <c r="K161" s="67"/>
      <c r="L161" s="78" t="b">
        <f t="shared" si="50"/>
        <v>0</v>
      </c>
      <c r="N161" s="73" t="str">
        <f t="shared" si="51"/>
        <v>Sin riesgo</v>
      </c>
      <c r="O161" s="74" t="str">
        <f t="shared" si="70"/>
        <v>Medidas de refuerzo, prevención</v>
      </c>
      <c r="Q161" s="22" t="s">
        <v>25</v>
      </c>
      <c r="R161" s="80" t="str">
        <f t="shared" si="52"/>
        <v>ActIvidades de promoción y prevención,seguimiento examenes periodicos</v>
      </c>
      <c r="S161" s="68" t="e">
        <f t="shared" si="53"/>
        <v>#DIV/0!</v>
      </c>
      <c r="T161" s="66"/>
      <c r="V161" s="73" t="str">
        <f t="shared" si="54"/>
        <v>Riesgo Bajo</v>
      </c>
      <c r="W161" s="74" t="str">
        <f>IF(V161="Riesgo Bajo",Variables!$C$19,IF('Base de datos'!V161="Riesgo Medio",Variables!$D$19,IF('Base de datos'!V161="Riesgo Alto",Variables!$E$19,IF(V161="Riesgo muy Alto",Variables!$E$19))))</f>
        <v xml:space="preserve">• Refuezo habilidades blandas 
• Seguimiento Lideres
•Refuerzo continuo
</v>
      </c>
      <c r="Y161" s="73" t="str">
        <f t="shared" si="55"/>
        <v>Riesgo Bajo</v>
      </c>
      <c r="Z161" s="80" t="str">
        <f>IF(Y161="Riesgo Bajo",Variables!$C$22,IF(Y161="Riesgo Medio",Variables!$D$22,IF(Y161="Riesgo Alto",Variables!$E$22,IF(Y161="Riesgo muy Alto",Variables!$E$22))))</f>
        <v>• Refuezo interacciones grupales 
• Trabajos colaborativos
• Seguimiento y refuerzo habilidades individuales</v>
      </c>
      <c r="AB161" s="73" t="str">
        <f t="shared" si="56"/>
        <v>Riesgo Bajo</v>
      </c>
      <c r="AC161" s="80" t="str">
        <f>IF(AB161="Riesgo Bajo",Variables!$C$25,IF(AB161="Riesgo Medio",Variables!$D$25,IF(AB161="Riesgo Alto",Variables!$E$25,IF(AB161="Riesgo muy Alto",Variables!$E$25))))</f>
        <v>• Continuar retroalimentación constante
• Grupos focales y participativos
• Incentivos cumplimento de logros</v>
      </c>
      <c r="AE161" s="73" t="str">
        <f t="shared" si="57"/>
        <v>Riesgo Bajo</v>
      </c>
      <c r="AF161" s="80" t="str">
        <f>IF(AE161="Riesgo Bajo",Variables!$C$28,IF(AE161="Riesgo Medio",Variables!$D$28,IF(AE161="Riesgo Alto",Variables!$E$28,IF(AE161="Riesgo muy Alto",Variables!$E$28))))</f>
        <v>• Continuar con induccion al puesto, organizacional y seguimiento</v>
      </c>
      <c r="AH161" s="73" t="str">
        <f t="shared" si="58"/>
        <v>Riesgo Bajo</v>
      </c>
      <c r="AI161" s="80" t="str">
        <f>IF(AH161="Riesgo Bajo",Variables!$C$31,IF(AH161="Riesgo Medio",Variables!$D$31,IF(AH161="Riesgo Alto",Variables!$E$31,IF(AH161="Riesgo muy Alto",Variables!$E$31))))</f>
        <v>• Continuar con elplan de formación y desarrollo
• Reforzar formaciones 
• Seguimiento cronogramas de capacitación</v>
      </c>
      <c r="AK161" s="73" t="str">
        <f t="shared" si="59"/>
        <v>Riesgo Bajo</v>
      </c>
      <c r="AL161" s="80" t="str">
        <f>IF(AK161="Riesgo Bajo",Variables!$C$34,IF(AK161="Riesgo Medio",Variables!$D$34,IF(AK161="Riesgo Alto",Variables!$E$34,IF(AK161="Riesgo muy Alto",Variables!$E$34))))</f>
        <v>• Continuar plan de desarrollo en puesto de trabajo</v>
      </c>
      <c r="AN161" s="73" t="str">
        <f t="shared" si="60"/>
        <v>Riesgo Bajo</v>
      </c>
      <c r="AO161" s="80" t="str">
        <f>IF(AN161="Riesgo Bajo",Variables!$C$37,IF(AN161="Riesgo Medio",Variables!$D$37,IF(AN161="Riesgo Alto",Variables!$E$37,IF(AN161="Riesgo muy Alto",Variables!$E$37))))</f>
        <v xml:space="preserve">• Supervision constante roles y responsabilidades
• Formación en Planeacion estrategica
• Refuerzo en Distribucion eficaz del tiempo </v>
      </c>
      <c r="AQ161" s="73" t="str">
        <f t="shared" si="61"/>
        <v>Riesgo Bajo</v>
      </c>
      <c r="AR161" s="80" t="str">
        <f>IF(AQ161="Riesgo Bajo",Variables!$C$40,IF(AQ161="Riesgo Medio",Variables!$D$40,IF(AQ161="Riesgo Alto",Variables!$E$40,IF(AQ161="Riesgo muy Alto",Variables!$E$40))))</f>
        <v xml:space="preserve">• Continuar acciones de preventivas sobre demandas de trabajo
• Ejecutar cronogramas con tiempos de entrega 
• Programación de horarios de acuerdo a normativiudad
• Seguimiento a horarios adicionales y su compensación
</v>
      </c>
      <c r="AT161" s="73" t="str">
        <f t="shared" si="62"/>
        <v>Riesgo Bajo</v>
      </c>
      <c r="AU161" s="80" t="str">
        <f>IF(AT161="Riesgo Bajo",Variables!$C$43,IF(AT161="Riesgo Medio",Variables!$D$43,IF(AT161="Riesgo Alto",Variables!$E$43,IF(AT161="Riesgo muy Alto",Variables!$E$43))))</f>
        <v xml:space="preserve">• Marcar prioridades en las tareas. 
• Establecer cronograas de entrega
•  Garantizar descansos y pausas activas
</v>
      </c>
      <c r="AV161" s="65" t="e">
        <f t="shared" si="63"/>
        <v>#DIV/0!</v>
      </c>
      <c r="AW161" s="73" t="e">
        <f t="shared" si="64"/>
        <v>#DIV/0!</v>
      </c>
      <c r="AY161" s="73" t="str">
        <f t="shared" si="65"/>
        <v>Riesgo Bajo</v>
      </c>
      <c r="AZ161" s="80" t="str">
        <f>IF(AY161="Riesgo Bajo",Variables!$C$47,IF(AY161="Riesgo Medio",Variables!$D$47,IF(AY161="Riesgo Alto",Variables!$E$47,IF(AY161="Riesgo muy Alto",Variables!$E$47))))</f>
        <v>• Divulgar alianzas estrategicas para  actividades de esparcimiento y recreacion
• Promover espacios de crecimiento personal, academico, espiritual o deportivo de forma periodica</v>
      </c>
      <c r="BB161" s="73" t="str">
        <f t="shared" si="66"/>
        <v>Riesgo Bajo</v>
      </c>
      <c r="BC161" s="80" t="str">
        <f>IF(BB161="Riesgo Bajo",Variables!$C$50,IF(BB161="Riesgo Medio",Variables!$D$50,IF(BB161="Riesgo Alto",Variables!$E$50,IF(BB161="Riesgo muy Alto",Variables!$E$50))))</f>
        <v xml:space="preserve">• Capacitar en manejo de las finanzas personales y familiares.
•  Promover ahorros </v>
      </c>
      <c r="BE161" s="73" t="str">
        <f t="shared" si="67"/>
        <v>Riesgo Bajo</v>
      </c>
      <c r="BF161" s="80" t="str">
        <f>IF(BE161="Riesgo Bajo",Variables!$C$53,IF(BE161="Riesgo Medio",Variables!$D$53,IF(BE161="Riesgo Alto",Variables!$E$53,IF(BE161="Riesgo muy Alto",Variables!$E$53))))</f>
        <v>• Sin amenaza, conservación, remodelaciones de acuerdo a condiciones economicas</v>
      </c>
      <c r="BH161" s="73" t="str">
        <f t="shared" si="68"/>
        <v>Riesgo Bajo</v>
      </c>
      <c r="BI161" s="80" t="str">
        <f>IF(BH161="Riesgo Bajo",Variables!$C$56,IF(BH161="Riesgo Medio",Variables!$D$56,IF(BH161="Riesgo Alto",Variables!$E$56,IF(BH161="Riesgo muy Alto",Variables!$E$56))))</f>
        <v xml:space="preserve">• Formaciones en manejo del estrés, inteligencia emocional, manejo de situaciones conflictivas, esparcimiento y tiempo libre
</v>
      </c>
      <c r="BK161" s="73" t="str">
        <f t="shared" si="69"/>
        <v>Riesgo Bajo</v>
      </c>
      <c r="BL161" s="80" t="str">
        <f>IF(BJ161&lt;=30,Variables!$C$59,IF(BJ161&lt;=50,Variables!$D$59,IF(BJ161&lt;=60,Variables!$E$59,IF(BJ161&gt;=100,Variables!E219))))</f>
        <v>• Promoción de la salud mental y prevención del trastorno mental en el  trabajo.
• Fomento de estilos de vida saludables.</v>
      </c>
    </row>
    <row r="162" spans="2:64" s="65" customFormat="1" ht="57" customHeight="1" x14ac:dyDescent="0.25">
      <c r="B162" s="66"/>
      <c r="E162" s="66"/>
      <c r="F162" s="66"/>
      <c r="G162" s="66"/>
      <c r="I162" s="67"/>
      <c r="J162" s="78" t="b">
        <f t="shared" si="71"/>
        <v>0</v>
      </c>
      <c r="K162" s="67"/>
      <c r="L162" s="78" t="b">
        <f t="shared" si="50"/>
        <v>0</v>
      </c>
      <c r="N162" s="73" t="str">
        <f t="shared" si="51"/>
        <v>Sin riesgo</v>
      </c>
      <c r="O162" s="74" t="str">
        <f t="shared" si="70"/>
        <v>Medidas de refuerzo, prevención</v>
      </c>
      <c r="Q162" s="22" t="s">
        <v>25</v>
      </c>
      <c r="R162" s="80" t="str">
        <f t="shared" si="52"/>
        <v>ActIvidades de promoción y prevención,seguimiento examenes periodicos</v>
      </c>
      <c r="S162" s="68" t="e">
        <f t="shared" si="53"/>
        <v>#DIV/0!</v>
      </c>
      <c r="T162" s="66"/>
      <c r="V162" s="73" t="str">
        <f t="shared" si="54"/>
        <v>Riesgo Bajo</v>
      </c>
      <c r="W162" s="74" t="str">
        <f>IF(V162="Riesgo Bajo",Variables!$C$19,IF('Base de datos'!V162="Riesgo Medio",Variables!$D$19,IF('Base de datos'!V162="Riesgo Alto",Variables!$E$19,IF(V162="Riesgo muy Alto",Variables!$E$19))))</f>
        <v xml:space="preserve">• Refuezo habilidades blandas 
• Seguimiento Lideres
•Refuerzo continuo
</v>
      </c>
      <c r="Y162" s="73" t="str">
        <f t="shared" si="55"/>
        <v>Riesgo Bajo</v>
      </c>
      <c r="Z162" s="80" t="str">
        <f>IF(Y162="Riesgo Bajo",Variables!$C$22,IF(Y162="Riesgo Medio",Variables!$D$22,IF(Y162="Riesgo Alto",Variables!$E$22,IF(Y162="Riesgo muy Alto",Variables!$E$22))))</f>
        <v>• Refuezo interacciones grupales 
• Trabajos colaborativos
• Seguimiento y refuerzo habilidades individuales</v>
      </c>
      <c r="AB162" s="73" t="str">
        <f t="shared" si="56"/>
        <v>Riesgo Bajo</v>
      </c>
      <c r="AC162" s="80" t="str">
        <f>IF(AB162="Riesgo Bajo",Variables!$C$25,IF(AB162="Riesgo Medio",Variables!$D$25,IF(AB162="Riesgo Alto",Variables!$E$25,IF(AB162="Riesgo muy Alto",Variables!$E$25))))</f>
        <v>• Continuar retroalimentación constante
• Grupos focales y participativos
• Incentivos cumplimento de logros</v>
      </c>
      <c r="AE162" s="73" t="str">
        <f t="shared" si="57"/>
        <v>Riesgo Bajo</v>
      </c>
      <c r="AF162" s="80" t="str">
        <f>IF(AE162="Riesgo Bajo",Variables!$C$28,IF(AE162="Riesgo Medio",Variables!$D$28,IF(AE162="Riesgo Alto",Variables!$E$28,IF(AE162="Riesgo muy Alto",Variables!$E$28))))</f>
        <v>• Continuar con induccion al puesto, organizacional y seguimiento</v>
      </c>
      <c r="AH162" s="73" t="str">
        <f t="shared" si="58"/>
        <v>Riesgo Bajo</v>
      </c>
      <c r="AI162" s="80" t="str">
        <f>IF(AH162="Riesgo Bajo",Variables!$C$31,IF(AH162="Riesgo Medio",Variables!$D$31,IF(AH162="Riesgo Alto",Variables!$E$31,IF(AH162="Riesgo muy Alto",Variables!$E$31))))</f>
        <v>• Continuar con elplan de formación y desarrollo
• Reforzar formaciones 
• Seguimiento cronogramas de capacitación</v>
      </c>
      <c r="AK162" s="73" t="str">
        <f t="shared" si="59"/>
        <v>Riesgo Bajo</v>
      </c>
      <c r="AL162" s="80" t="str">
        <f>IF(AK162="Riesgo Bajo",Variables!$C$34,IF(AK162="Riesgo Medio",Variables!$D$34,IF(AK162="Riesgo Alto",Variables!$E$34,IF(AK162="Riesgo muy Alto",Variables!$E$34))))</f>
        <v>• Continuar plan de desarrollo en puesto de trabajo</v>
      </c>
      <c r="AN162" s="73" t="str">
        <f t="shared" si="60"/>
        <v>Riesgo Bajo</v>
      </c>
      <c r="AO162" s="80" t="str">
        <f>IF(AN162="Riesgo Bajo",Variables!$C$37,IF(AN162="Riesgo Medio",Variables!$D$37,IF(AN162="Riesgo Alto",Variables!$E$37,IF(AN162="Riesgo muy Alto",Variables!$E$37))))</f>
        <v xml:space="preserve">• Supervision constante roles y responsabilidades
• Formación en Planeacion estrategica
• Refuerzo en Distribucion eficaz del tiempo </v>
      </c>
      <c r="AQ162" s="73" t="str">
        <f t="shared" si="61"/>
        <v>Riesgo Bajo</v>
      </c>
      <c r="AR162" s="80" t="str">
        <f>IF(AQ162="Riesgo Bajo",Variables!$C$40,IF(AQ162="Riesgo Medio",Variables!$D$40,IF(AQ162="Riesgo Alto",Variables!$E$40,IF(AQ162="Riesgo muy Alto",Variables!$E$40))))</f>
        <v xml:space="preserve">• Continuar acciones de preventivas sobre demandas de trabajo
• Ejecutar cronogramas con tiempos de entrega 
• Programación de horarios de acuerdo a normativiudad
• Seguimiento a horarios adicionales y su compensación
</v>
      </c>
      <c r="AT162" s="73" t="str">
        <f t="shared" si="62"/>
        <v>Riesgo Bajo</v>
      </c>
      <c r="AU162" s="80" t="str">
        <f>IF(AT162="Riesgo Bajo",Variables!$C$43,IF(AT162="Riesgo Medio",Variables!$D$43,IF(AT162="Riesgo Alto",Variables!$E$43,IF(AT162="Riesgo muy Alto",Variables!$E$43))))</f>
        <v xml:space="preserve">• Marcar prioridades en las tareas. 
• Establecer cronograas de entrega
•  Garantizar descansos y pausas activas
</v>
      </c>
      <c r="AV162" s="65" t="e">
        <f t="shared" si="63"/>
        <v>#DIV/0!</v>
      </c>
      <c r="AW162" s="73" t="e">
        <f t="shared" si="64"/>
        <v>#DIV/0!</v>
      </c>
      <c r="AY162" s="73" t="str">
        <f t="shared" si="65"/>
        <v>Riesgo Bajo</v>
      </c>
      <c r="AZ162" s="80" t="str">
        <f>IF(AY162="Riesgo Bajo",Variables!$C$47,IF(AY162="Riesgo Medio",Variables!$D$47,IF(AY162="Riesgo Alto",Variables!$E$47,IF(AY162="Riesgo muy Alto",Variables!$E$47))))</f>
        <v>• Divulgar alianzas estrategicas para  actividades de esparcimiento y recreacion
• Promover espacios de crecimiento personal, academico, espiritual o deportivo de forma periodica</v>
      </c>
      <c r="BB162" s="73" t="str">
        <f t="shared" si="66"/>
        <v>Riesgo Bajo</v>
      </c>
      <c r="BC162" s="80" t="str">
        <f>IF(BB162="Riesgo Bajo",Variables!$C$50,IF(BB162="Riesgo Medio",Variables!$D$50,IF(BB162="Riesgo Alto",Variables!$E$50,IF(BB162="Riesgo muy Alto",Variables!$E$50))))</f>
        <v xml:space="preserve">• Capacitar en manejo de las finanzas personales y familiares.
•  Promover ahorros </v>
      </c>
      <c r="BE162" s="73" t="str">
        <f t="shared" si="67"/>
        <v>Riesgo Bajo</v>
      </c>
      <c r="BF162" s="80" t="str">
        <f>IF(BE162="Riesgo Bajo",Variables!$C$53,IF(BE162="Riesgo Medio",Variables!$D$53,IF(BE162="Riesgo Alto",Variables!$E$53,IF(BE162="Riesgo muy Alto",Variables!$E$53))))</f>
        <v>• Sin amenaza, conservación, remodelaciones de acuerdo a condiciones economicas</v>
      </c>
      <c r="BH162" s="73" t="str">
        <f t="shared" si="68"/>
        <v>Riesgo Bajo</v>
      </c>
      <c r="BI162" s="80" t="str">
        <f>IF(BH162="Riesgo Bajo",Variables!$C$56,IF(BH162="Riesgo Medio",Variables!$D$56,IF(BH162="Riesgo Alto",Variables!$E$56,IF(BH162="Riesgo muy Alto",Variables!$E$56))))</f>
        <v xml:space="preserve">• Formaciones en manejo del estrés, inteligencia emocional, manejo de situaciones conflictivas, esparcimiento y tiempo libre
</v>
      </c>
      <c r="BK162" s="73" t="str">
        <f t="shared" si="69"/>
        <v>Riesgo Bajo</v>
      </c>
      <c r="BL162" s="80" t="str">
        <f>IF(BJ162&lt;=30,Variables!$C$59,IF(BJ162&lt;=50,Variables!$D$59,IF(BJ162&lt;=60,Variables!$E$59,IF(BJ162&gt;=100,Variables!E220))))</f>
        <v>• Promoción de la salud mental y prevención del trastorno mental en el  trabajo.
• Fomento de estilos de vida saludables.</v>
      </c>
    </row>
    <row r="163" spans="2:64" s="65" customFormat="1" ht="57" customHeight="1" x14ac:dyDescent="0.25">
      <c r="B163" s="66"/>
      <c r="E163" s="66"/>
      <c r="F163" s="66"/>
      <c r="G163" s="66"/>
      <c r="I163" s="67"/>
      <c r="J163" s="78" t="b">
        <f t="shared" si="71"/>
        <v>0</v>
      </c>
      <c r="K163" s="67"/>
      <c r="L163" s="78" t="b">
        <f t="shared" si="50"/>
        <v>0</v>
      </c>
      <c r="N163" s="73" t="str">
        <f t="shared" si="51"/>
        <v>Sin riesgo</v>
      </c>
      <c r="O163" s="74" t="str">
        <f t="shared" si="70"/>
        <v>Medidas de refuerzo, prevención</v>
      </c>
      <c r="Q163" s="22" t="s">
        <v>25</v>
      </c>
      <c r="R163" s="80" t="str">
        <f t="shared" si="52"/>
        <v>ActIvidades de promoción y prevención,seguimiento examenes periodicos</v>
      </c>
      <c r="S163" s="68" t="e">
        <f t="shared" si="53"/>
        <v>#DIV/0!</v>
      </c>
      <c r="T163" s="66"/>
      <c r="V163" s="73" t="str">
        <f t="shared" si="54"/>
        <v>Riesgo Bajo</v>
      </c>
      <c r="W163" s="74" t="str">
        <f>IF(V163="Riesgo Bajo",Variables!$C$19,IF('Base de datos'!V163="Riesgo Medio",Variables!$D$19,IF('Base de datos'!V163="Riesgo Alto",Variables!$E$19,IF(V163="Riesgo muy Alto",Variables!$E$19))))</f>
        <v xml:space="preserve">• Refuezo habilidades blandas 
• Seguimiento Lideres
•Refuerzo continuo
</v>
      </c>
      <c r="Y163" s="73" t="str">
        <f t="shared" si="55"/>
        <v>Riesgo Bajo</v>
      </c>
      <c r="Z163" s="80" t="str">
        <f>IF(Y163="Riesgo Bajo",Variables!$C$22,IF(Y163="Riesgo Medio",Variables!$D$22,IF(Y163="Riesgo Alto",Variables!$E$22,IF(Y163="Riesgo muy Alto",Variables!$E$22))))</f>
        <v>• Refuezo interacciones grupales 
• Trabajos colaborativos
• Seguimiento y refuerzo habilidades individuales</v>
      </c>
      <c r="AB163" s="73" t="str">
        <f t="shared" si="56"/>
        <v>Riesgo Bajo</v>
      </c>
      <c r="AC163" s="80" t="str">
        <f>IF(AB163="Riesgo Bajo",Variables!$C$25,IF(AB163="Riesgo Medio",Variables!$D$25,IF(AB163="Riesgo Alto",Variables!$E$25,IF(AB163="Riesgo muy Alto",Variables!$E$25))))</f>
        <v>• Continuar retroalimentación constante
• Grupos focales y participativos
• Incentivos cumplimento de logros</v>
      </c>
      <c r="AE163" s="73" t="str">
        <f t="shared" si="57"/>
        <v>Riesgo Bajo</v>
      </c>
      <c r="AF163" s="80" t="str">
        <f>IF(AE163="Riesgo Bajo",Variables!$C$28,IF(AE163="Riesgo Medio",Variables!$D$28,IF(AE163="Riesgo Alto",Variables!$E$28,IF(AE163="Riesgo muy Alto",Variables!$E$28))))</f>
        <v>• Continuar con induccion al puesto, organizacional y seguimiento</v>
      </c>
      <c r="AH163" s="73" t="str">
        <f t="shared" si="58"/>
        <v>Riesgo Bajo</v>
      </c>
      <c r="AI163" s="80" t="str">
        <f>IF(AH163="Riesgo Bajo",Variables!$C$31,IF(AH163="Riesgo Medio",Variables!$D$31,IF(AH163="Riesgo Alto",Variables!$E$31,IF(AH163="Riesgo muy Alto",Variables!$E$31))))</f>
        <v>• Continuar con elplan de formación y desarrollo
• Reforzar formaciones 
• Seguimiento cronogramas de capacitación</v>
      </c>
      <c r="AK163" s="73" t="str">
        <f t="shared" si="59"/>
        <v>Riesgo Bajo</v>
      </c>
      <c r="AL163" s="80" t="str">
        <f>IF(AK163="Riesgo Bajo",Variables!$C$34,IF(AK163="Riesgo Medio",Variables!$D$34,IF(AK163="Riesgo Alto",Variables!$E$34,IF(AK163="Riesgo muy Alto",Variables!$E$34))))</f>
        <v>• Continuar plan de desarrollo en puesto de trabajo</v>
      </c>
      <c r="AN163" s="73" t="str">
        <f t="shared" si="60"/>
        <v>Riesgo Bajo</v>
      </c>
      <c r="AO163" s="80" t="str">
        <f>IF(AN163="Riesgo Bajo",Variables!$C$37,IF(AN163="Riesgo Medio",Variables!$D$37,IF(AN163="Riesgo Alto",Variables!$E$37,IF(AN163="Riesgo muy Alto",Variables!$E$37))))</f>
        <v xml:space="preserve">• Supervision constante roles y responsabilidades
• Formación en Planeacion estrategica
• Refuerzo en Distribucion eficaz del tiempo </v>
      </c>
      <c r="AQ163" s="73" t="str">
        <f t="shared" si="61"/>
        <v>Riesgo Bajo</v>
      </c>
      <c r="AR163" s="80" t="str">
        <f>IF(AQ163="Riesgo Bajo",Variables!$C$40,IF(AQ163="Riesgo Medio",Variables!$D$40,IF(AQ163="Riesgo Alto",Variables!$E$40,IF(AQ163="Riesgo muy Alto",Variables!$E$40))))</f>
        <v xml:space="preserve">• Continuar acciones de preventivas sobre demandas de trabajo
• Ejecutar cronogramas con tiempos de entrega 
• Programación de horarios de acuerdo a normativiudad
• Seguimiento a horarios adicionales y su compensación
</v>
      </c>
      <c r="AT163" s="73" t="str">
        <f t="shared" si="62"/>
        <v>Riesgo Bajo</v>
      </c>
      <c r="AU163" s="80" t="str">
        <f>IF(AT163="Riesgo Bajo",Variables!$C$43,IF(AT163="Riesgo Medio",Variables!$D$43,IF(AT163="Riesgo Alto",Variables!$E$43,IF(AT163="Riesgo muy Alto",Variables!$E$43))))</f>
        <v xml:space="preserve">• Marcar prioridades en las tareas. 
• Establecer cronograas de entrega
•  Garantizar descansos y pausas activas
</v>
      </c>
      <c r="AV163" s="65" t="e">
        <f t="shared" si="63"/>
        <v>#DIV/0!</v>
      </c>
      <c r="AW163" s="73" t="e">
        <f t="shared" si="64"/>
        <v>#DIV/0!</v>
      </c>
      <c r="AY163" s="73" t="str">
        <f t="shared" si="65"/>
        <v>Riesgo Bajo</v>
      </c>
      <c r="AZ163" s="80" t="str">
        <f>IF(AY163="Riesgo Bajo",Variables!$C$47,IF(AY163="Riesgo Medio",Variables!$D$47,IF(AY163="Riesgo Alto",Variables!$E$47,IF(AY163="Riesgo muy Alto",Variables!$E$47))))</f>
        <v>• Divulgar alianzas estrategicas para  actividades de esparcimiento y recreacion
• Promover espacios de crecimiento personal, academico, espiritual o deportivo de forma periodica</v>
      </c>
      <c r="BB163" s="73" t="str">
        <f t="shared" si="66"/>
        <v>Riesgo Bajo</v>
      </c>
      <c r="BC163" s="80" t="str">
        <f>IF(BB163="Riesgo Bajo",Variables!$C$50,IF(BB163="Riesgo Medio",Variables!$D$50,IF(BB163="Riesgo Alto",Variables!$E$50,IF(BB163="Riesgo muy Alto",Variables!$E$50))))</f>
        <v xml:space="preserve">• Capacitar en manejo de las finanzas personales y familiares.
•  Promover ahorros </v>
      </c>
      <c r="BE163" s="73" t="str">
        <f t="shared" si="67"/>
        <v>Riesgo Bajo</v>
      </c>
      <c r="BF163" s="80" t="str">
        <f>IF(BE163="Riesgo Bajo",Variables!$C$53,IF(BE163="Riesgo Medio",Variables!$D$53,IF(BE163="Riesgo Alto",Variables!$E$53,IF(BE163="Riesgo muy Alto",Variables!$E$53))))</f>
        <v>• Sin amenaza, conservación, remodelaciones de acuerdo a condiciones economicas</v>
      </c>
      <c r="BH163" s="73" t="str">
        <f t="shared" si="68"/>
        <v>Riesgo Bajo</v>
      </c>
      <c r="BI163" s="80" t="str">
        <f>IF(BH163="Riesgo Bajo",Variables!$C$56,IF(BH163="Riesgo Medio",Variables!$D$56,IF(BH163="Riesgo Alto",Variables!$E$56,IF(BH163="Riesgo muy Alto",Variables!$E$56))))</f>
        <v xml:space="preserve">• Formaciones en manejo del estrés, inteligencia emocional, manejo de situaciones conflictivas, esparcimiento y tiempo libre
</v>
      </c>
      <c r="BK163" s="73" t="str">
        <f t="shared" si="69"/>
        <v>Riesgo Bajo</v>
      </c>
      <c r="BL163" s="80" t="str">
        <f>IF(BJ163&lt;=30,Variables!$C$59,IF(BJ163&lt;=50,Variables!$D$59,IF(BJ163&lt;=60,Variables!$E$59,IF(BJ163&gt;=100,Variables!E221))))</f>
        <v>• Promoción de la salud mental y prevención del trastorno mental en el  trabajo.
• Fomento de estilos de vida saludables.</v>
      </c>
    </row>
    <row r="164" spans="2:64" s="65" customFormat="1" ht="57" customHeight="1" x14ac:dyDescent="0.25">
      <c r="B164" s="66"/>
      <c r="E164" s="66"/>
      <c r="F164" s="66"/>
      <c r="G164" s="66"/>
      <c r="I164" s="67"/>
      <c r="J164" s="78" t="b">
        <f t="shared" si="71"/>
        <v>0</v>
      </c>
      <c r="K164" s="67"/>
      <c r="L164" s="78" t="b">
        <f t="shared" si="50"/>
        <v>0</v>
      </c>
      <c r="N164" s="73" t="str">
        <f t="shared" si="51"/>
        <v>Sin riesgo</v>
      </c>
      <c r="O164" s="74" t="str">
        <f t="shared" si="70"/>
        <v>Medidas de refuerzo, prevención</v>
      </c>
      <c r="Q164" s="22" t="s">
        <v>25</v>
      </c>
      <c r="R164" s="80" t="str">
        <f t="shared" si="52"/>
        <v>ActIvidades de promoción y prevención,seguimiento examenes periodicos</v>
      </c>
      <c r="S164" s="68" t="e">
        <f t="shared" si="53"/>
        <v>#DIV/0!</v>
      </c>
      <c r="T164" s="66"/>
      <c r="V164" s="73" t="str">
        <f t="shared" si="54"/>
        <v>Riesgo Bajo</v>
      </c>
      <c r="W164" s="74" t="str">
        <f>IF(V164="Riesgo Bajo",Variables!$C$19,IF('Base de datos'!V164="Riesgo Medio",Variables!$D$19,IF('Base de datos'!V164="Riesgo Alto",Variables!$E$19,IF(V164="Riesgo muy Alto",Variables!$E$19))))</f>
        <v xml:space="preserve">• Refuezo habilidades blandas 
• Seguimiento Lideres
•Refuerzo continuo
</v>
      </c>
      <c r="Y164" s="73" t="str">
        <f t="shared" si="55"/>
        <v>Riesgo Bajo</v>
      </c>
      <c r="Z164" s="80" t="str">
        <f>IF(Y164="Riesgo Bajo",Variables!$C$22,IF(Y164="Riesgo Medio",Variables!$D$22,IF(Y164="Riesgo Alto",Variables!$E$22,IF(Y164="Riesgo muy Alto",Variables!$E$22))))</f>
        <v>• Refuezo interacciones grupales 
• Trabajos colaborativos
• Seguimiento y refuerzo habilidades individuales</v>
      </c>
      <c r="AB164" s="73" t="str">
        <f t="shared" si="56"/>
        <v>Riesgo Bajo</v>
      </c>
      <c r="AC164" s="80" t="str">
        <f>IF(AB164="Riesgo Bajo",Variables!$C$25,IF(AB164="Riesgo Medio",Variables!$D$25,IF(AB164="Riesgo Alto",Variables!$E$25,IF(AB164="Riesgo muy Alto",Variables!$E$25))))</f>
        <v>• Continuar retroalimentación constante
• Grupos focales y participativos
• Incentivos cumplimento de logros</v>
      </c>
      <c r="AE164" s="73" t="str">
        <f t="shared" si="57"/>
        <v>Riesgo Bajo</v>
      </c>
      <c r="AF164" s="80" t="str">
        <f>IF(AE164="Riesgo Bajo",Variables!$C$28,IF(AE164="Riesgo Medio",Variables!$D$28,IF(AE164="Riesgo Alto",Variables!$E$28,IF(AE164="Riesgo muy Alto",Variables!$E$28))))</f>
        <v>• Continuar con induccion al puesto, organizacional y seguimiento</v>
      </c>
      <c r="AH164" s="73" t="str">
        <f t="shared" si="58"/>
        <v>Riesgo Bajo</v>
      </c>
      <c r="AI164" s="80" t="str">
        <f>IF(AH164="Riesgo Bajo",Variables!$C$31,IF(AH164="Riesgo Medio",Variables!$D$31,IF(AH164="Riesgo Alto",Variables!$E$31,IF(AH164="Riesgo muy Alto",Variables!$E$31))))</f>
        <v>• Continuar con elplan de formación y desarrollo
• Reforzar formaciones 
• Seguimiento cronogramas de capacitación</v>
      </c>
      <c r="AK164" s="73" t="str">
        <f t="shared" si="59"/>
        <v>Riesgo Bajo</v>
      </c>
      <c r="AL164" s="80" t="str">
        <f>IF(AK164="Riesgo Bajo",Variables!$C$34,IF(AK164="Riesgo Medio",Variables!$D$34,IF(AK164="Riesgo Alto",Variables!$E$34,IF(AK164="Riesgo muy Alto",Variables!$E$34))))</f>
        <v>• Continuar plan de desarrollo en puesto de trabajo</v>
      </c>
      <c r="AN164" s="73" t="str">
        <f t="shared" si="60"/>
        <v>Riesgo Bajo</v>
      </c>
      <c r="AO164" s="80" t="str">
        <f>IF(AN164="Riesgo Bajo",Variables!$C$37,IF(AN164="Riesgo Medio",Variables!$D$37,IF(AN164="Riesgo Alto",Variables!$E$37,IF(AN164="Riesgo muy Alto",Variables!$E$37))))</f>
        <v xml:space="preserve">• Supervision constante roles y responsabilidades
• Formación en Planeacion estrategica
• Refuerzo en Distribucion eficaz del tiempo </v>
      </c>
      <c r="AQ164" s="73" t="str">
        <f t="shared" si="61"/>
        <v>Riesgo Bajo</v>
      </c>
      <c r="AR164" s="80" t="str">
        <f>IF(AQ164="Riesgo Bajo",Variables!$C$40,IF(AQ164="Riesgo Medio",Variables!$D$40,IF(AQ164="Riesgo Alto",Variables!$E$40,IF(AQ164="Riesgo muy Alto",Variables!$E$40))))</f>
        <v xml:space="preserve">• Continuar acciones de preventivas sobre demandas de trabajo
• Ejecutar cronogramas con tiempos de entrega 
• Programación de horarios de acuerdo a normativiudad
• Seguimiento a horarios adicionales y su compensación
</v>
      </c>
      <c r="AT164" s="73" t="str">
        <f t="shared" si="62"/>
        <v>Riesgo Bajo</v>
      </c>
      <c r="AU164" s="80" t="str">
        <f>IF(AT164="Riesgo Bajo",Variables!$C$43,IF(AT164="Riesgo Medio",Variables!$D$43,IF(AT164="Riesgo Alto",Variables!$E$43,IF(AT164="Riesgo muy Alto",Variables!$E$43))))</f>
        <v xml:space="preserve">• Marcar prioridades en las tareas. 
• Establecer cronograas de entrega
•  Garantizar descansos y pausas activas
</v>
      </c>
      <c r="AV164" s="65" t="e">
        <f t="shared" si="63"/>
        <v>#DIV/0!</v>
      </c>
      <c r="AW164" s="73" t="e">
        <f t="shared" si="64"/>
        <v>#DIV/0!</v>
      </c>
      <c r="AY164" s="73" t="str">
        <f t="shared" si="65"/>
        <v>Riesgo Bajo</v>
      </c>
      <c r="AZ164" s="80" t="str">
        <f>IF(AY164="Riesgo Bajo",Variables!$C$47,IF(AY164="Riesgo Medio",Variables!$D$47,IF(AY164="Riesgo Alto",Variables!$E$47,IF(AY164="Riesgo muy Alto",Variables!$E$47))))</f>
        <v>• Divulgar alianzas estrategicas para  actividades de esparcimiento y recreacion
• Promover espacios de crecimiento personal, academico, espiritual o deportivo de forma periodica</v>
      </c>
      <c r="BB164" s="73" t="str">
        <f t="shared" si="66"/>
        <v>Riesgo Bajo</v>
      </c>
      <c r="BC164" s="80" t="str">
        <f>IF(BB164="Riesgo Bajo",Variables!$C$50,IF(BB164="Riesgo Medio",Variables!$D$50,IF(BB164="Riesgo Alto",Variables!$E$50,IF(BB164="Riesgo muy Alto",Variables!$E$50))))</f>
        <v xml:space="preserve">• Capacitar en manejo de las finanzas personales y familiares.
•  Promover ahorros </v>
      </c>
      <c r="BE164" s="73" t="str">
        <f t="shared" si="67"/>
        <v>Riesgo Bajo</v>
      </c>
      <c r="BF164" s="80" t="str">
        <f>IF(BE164="Riesgo Bajo",Variables!$C$53,IF(BE164="Riesgo Medio",Variables!$D$53,IF(BE164="Riesgo Alto",Variables!$E$53,IF(BE164="Riesgo muy Alto",Variables!$E$53))))</f>
        <v>• Sin amenaza, conservación, remodelaciones de acuerdo a condiciones economicas</v>
      </c>
      <c r="BH164" s="73" t="str">
        <f t="shared" si="68"/>
        <v>Riesgo Bajo</v>
      </c>
      <c r="BI164" s="80" t="str">
        <f>IF(BH164="Riesgo Bajo",Variables!$C$56,IF(BH164="Riesgo Medio",Variables!$D$56,IF(BH164="Riesgo Alto",Variables!$E$56,IF(BH164="Riesgo muy Alto",Variables!$E$56))))</f>
        <v xml:space="preserve">• Formaciones en manejo del estrés, inteligencia emocional, manejo de situaciones conflictivas, esparcimiento y tiempo libre
</v>
      </c>
      <c r="BK164" s="73" t="str">
        <f t="shared" si="69"/>
        <v>Riesgo Bajo</v>
      </c>
      <c r="BL164" s="80" t="str">
        <f>IF(BJ164&lt;=30,Variables!$C$59,IF(BJ164&lt;=50,Variables!$D$59,IF(BJ164&lt;=60,Variables!$E$59,IF(BJ164&gt;=100,Variables!E222))))</f>
        <v>• Promoción de la salud mental y prevención del trastorno mental en el  trabajo.
• Fomento de estilos de vida saludables.</v>
      </c>
    </row>
    <row r="165" spans="2:64" s="65" customFormat="1" ht="57" customHeight="1" x14ac:dyDescent="0.25">
      <c r="B165" s="66"/>
      <c r="E165" s="66"/>
      <c r="F165" s="66"/>
      <c r="G165" s="66"/>
      <c r="I165" s="67"/>
      <c r="J165" s="78" t="b">
        <f t="shared" si="71"/>
        <v>0</v>
      </c>
      <c r="K165" s="67"/>
      <c r="L165" s="78" t="b">
        <f t="shared" si="50"/>
        <v>0</v>
      </c>
      <c r="N165" s="73" t="str">
        <f t="shared" si="51"/>
        <v>Sin riesgo</v>
      </c>
      <c r="O165" s="74" t="str">
        <f t="shared" si="70"/>
        <v>Medidas de refuerzo, prevención</v>
      </c>
      <c r="Q165" s="22" t="s">
        <v>25</v>
      </c>
      <c r="R165" s="80" t="str">
        <f t="shared" si="52"/>
        <v>ActIvidades de promoción y prevención,seguimiento examenes periodicos</v>
      </c>
      <c r="S165" s="68" t="e">
        <f t="shared" si="53"/>
        <v>#DIV/0!</v>
      </c>
      <c r="T165" s="66"/>
      <c r="V165" s="73" t="str">
        <f t="shared" si="54"/>
        <v>Riesgo Bajo</v>
      </c>
      <c r="W165" s="74" t="str">
        <f>IF(V165="Riesgo Bajo",Variables!$C$19,IF('Base de datos'!V165="Riesgo Medio",Variables!$D$19,IF('Base de datos'!V165="Riesgo Alto",Variables!$E$19,IF(V165="Riesgo muy Alto",Variables!$E$19))))</f>
        <v xml:space="preserve">• Refuezo habilidades blandas 
• Seguimiento Lideres
•Refuerzo continuo
</v>
      </c>
      <c r="Y165" s="73" t="str">
        <f t="shared" si="55"/>
        <v>Riesgo Bajo</v>
      </c>
      <c r="Z165" s="80" t="str">
        <f>IF(Y165="Riesgo Bajo",Variables!$C$22,IF(Y165="Riesgo Medio",Variables!$D$22,IF(Y165="Riesgo Alto",Variables!$E$22,IF(Y165="Riesgo muy Alto",Variables!$E$22))))</f>
        <v>• Refuezo interacciones grupales 
• Trabajos colaborativos
• Seguimiento y refuerzo habilidades individuales</v>
      </c>
      <c r="AB165" s="73" t="str">
        <f t="shared" si="56"/>
        <v>Riesgo Bajo</v>
      </c>
      <c r="AC165" s="80" t="str">
        <f>IF(AB165="Riesgo Bajo",Variables!$C$25,IF(AB165="Riesgo Medio",Variables!$D$25,IF(AB165="Riesgo Alto",Variables!$E$25,IF(AB165="Riesgo muy Alto",Variables!$E$25))))</f>
        <v>• Continuar retroalimentación constante
• Grupos focales y participativos
• Incentivos cumplimento de logros</v>
      </c>
      <c r="AE165" s="73" t="str">
        <f t="shared" si="57"/>
        <v>Riesgo Bajo</v>
      </c>
      <c r="AF165" s="80" t="str">
        <f>IF(AE165="Riesgo Bajo",Variables!$C$28,IF(AE165="Riesgo Medio",Variables!$D$28,IF(AE165="Riesgo Alto",Variables!$E$28,IF(AE165="Riesgo muy Alto",Variables!$E$28))))</f>
        <v>• Continuar con induccion al puesto, organizacional y seguimiento</v>
      </c>
      <c r="AH165" s="73" t="str">
        <f t="shared" si="58"/>
        <v>Riesgo Bajo</v>
      </c>
      <c r="AI165" s="80" t="str">
        <f>IF(AH165="Riesgo Bajo",Variables!$C$31,IF(AH165="Riesgo Medio",Variables!$D$31,IF(AH165="Riesgo Alto",Variables!$E$31,IF(AH165="Riesgo muy Alto",Variables!$E$31))))</f>
        <v>• Continuar con elplan de formación y desarrollo
• Reforzar formaciones 
• Seguimiento cronogramas de capacitación</v>
      </c>
      <c r="AK165" s="73" t="str">
        <f t="shared" si="59"/>
        <v>Riesgo Bajo</v>
      </c>
      <c r="AL165" s="80" t="str">
        <f>IF(AK165="Riesgo Bajo",Variables!$C$34,IF(AK165="Riesgo Medio",Variables!$D$34,IF(AK165="Riesgo Alto",Variables!$E$34,IF(AK165="Riesgo muy Alto",Variables!$E$34))))</f>
        <v>• Continuar plan de desarrollo en puesto de trabajo</v>
      </c>
      <c r="AN165" s="73" t="str">
        <f t="shared" si="60"/>
        <v>Riesgo Bajo</v>
      </c>
      <c r="AO165" s="80" t="str">
        <f>IF(AN165="Riesgo Bajo",Variables!$C$37,IF(AN165="Riesgo Medio",Variables!$D$37,IF(AN165="Riesgo Alto",Variables!$E$37,IF(AN165="Riesgo muy Alto",Variables!$E$37))))</f>
        <v xml:space="preserve">• Supervision constante roles y responsabilidades
• Formación en Planeacion estrategica
• Refuerzo en Distribucion eficaz del tiempo </v>
      </c>
      <c r="AQ165" s="73" t="str">
        <f t="shared" si="61"/>
        <v>Riesgo Bajo</v>
      </c>
      <c r="AR165" s="80" t="str">
        <f>IF(AQ165="Riesgo Bajo",Variables!$C$40,IF(AQ165="Riesgo Medio",Variables!$D$40,IF(AQ165="Riesgo Alto",Variables!$E$40,IF(AQ165="Riesgo muy Alto",Variables!$E$40))))</f>
        <v xml:space="preserve">• Continuar acciones de preventivas sobre demandas de trabajo
• Ejecutar cronogramas con tiempos de entrega 
• Programación de horarios de acuerdo a normativiudad
• Seguimiento a horarios adicionales y su compensación
</v>
      </c>
      <c r="AT165" s="73" t="str">
        <f t="shared" si="62"/>
        <v>Riesgo Bajo</v>
      </c>
      <c r="AU165" s="80" t="str">
        <f>IF(AT165="Riesgo Bajo",Variables!$C$43,IF(AT165="Riesgo Medio",Variables!$D$43,IF(AT165="Riesgo Alto",Variables!$E$43,IF(AT165="Riesgo muy Alto",Variables!$E$43))))</f>
        <v xml:space="preserve">• Marcar prioridades en las tareas. 
• Establecer cronograas de entrega
•  Garantizar descansos y pausas activas
</v>
      </c>
      <c r="AV165" s="65" t="e">
        <f t="shared" si="63"/>
        <v>#DIV/0!</v>
      </c>
      <c r="AW165" s="73" t="e">
        <f t="shared" si="64"/>
        <v>#DIV/0!</v>
      </c>
      <c r="AY165" s="73" t="str">
        <f t="shared" si="65"/>
        <v>Riesgo Bajo</v>
      </c>
      <c r="AZ165" s="80" t="str">
        <f>IF(AY165="Riesgo Bajo",Variables!$C$47,IF(AY165="Riesgo Medio",Variables!$D$47,IF(AY165="Riesgo Alto",Variables!$E$47,IF(AY165="Riesgo muy Alto",Variables!$E$47))))</f>
        <v>• Divulgar alianzas estrategicas para  actividades de esparcimiento y recreacion
• Promover espacios de crecimiento personal, academico, espiritual o deportivo de forma periodica</v>
      </c>
      <c r="BB165" s="73" t="str">
        <f t="shared" si="66"/>
        <v>Riesgo Bajo</v>
      </c>
      <c r="BC165" s="80" t="str">
        <f>IF(BB165="Riesgo Bajo",Variables!$C$50,IF(BB165="Riesgo Medio",Variables!$D$50,IF(BB165="Riesgo Alto",Variables!$E$50,IF(BB165="Riesgo muy Alto",Variables!$E$50))))</f>
        <v xml:space="preserve">• Capacitar en manejo de las finanzas personales y familiares.
•  Promover ahorros </v>
      </c>
      <c r="BE165" s="73" t="str">
        <f t="shared" si="67"/>
        <v>Riesgo Bajo</v>
      </c>
      <c r="BF165" s="80" t="str">
        <f>IF(BE165="Riesgo Bajo",Variables!$C$53,IF(BE165="Riesgo Medio",Variables!$D$53,IF(BE165="Riesgo Alto",Variables!$E$53,IF(BE165="Riesgo muy Alto",Variables!$E$53))))</f>
        <v>• Sin amenaza, conservación, remodelaciones de acuerdo a condiciones economicas</v>
      </c>
      <c r="BH165" s="73" t="str">
        <f t="shared" si="68"/>
        <v>Riesgo Bajo</v>
      </c>
      <c r="BI165" s="80" t="str">
        <f>IF(BH165="Riesgo Bajo",Variables!$C$56,IF(BH165="Riesgo Medio",Variables!$D$56,IF(BH165="Riesgo Alto",Variables!$E$56,IF(BH165="Riesgo muy Alto",Variables!$E$56))))</f>
        <v xml:space="preserve">• Formaciones en manejo del estrés, inteligencia emocional, manejo de situaciones conflictivas, esparcimiento y tiempo libre
</v>
      </c>
      <c r="BK165" s="73" t="str">
        <f t="shared" si="69"/>
        <v>Riesgo Bajo</v>
      </c>
      <c r="BL165" s="80" t="str">
        <f>IF(BJ165&lt;=30,Variables!$C$59,IF(BJ165&lt;=50,Variables!$D$59,IF(BJ165&lt;=60,Variables!$E$59,IF(BJ165&gt;=100,Variables!E223))))</f>
        <v>• Promoción de la salud mental y prevención del trastorno mental en el  trabajo.
• Fomento de estilos de vida saludables.</v>
      </c>
    </row>
    <row r="166" spans="2:64" s="65" customFormat="1" ht="57" customHeight="1" x14ac:dyDescent="0.25">
      <c r="B166" s="66"/>
      <c r="E166" s="66"/>
      <c r="F166" s="66"/>
      <c r="G166" s="66"/>
      <c r="I166" s="67"/>
      <c r="J166" s="78" t="b">
        <f t="shared" si="71"/>
        <v>0</v>
      </c>
      <c r="K166" s="67"/>
      <c r="L166" s="78" t="b">
        <f t="shared" si="50"/>
        <v>0</v>
      </c>
      <c r="N166" s="73" t="str">
        <f t="shared" si="51"/>
        <v>Sin riesgo</v>
      </c>
      <c r="O166" s="74" t="str">
        <f t="shared" si="70"/>
        <v>Medidas de refuerzo, prevención</v>
      </c>
      <c r="Q166" s="22" t="s">
        <v>25</v>
      </c>
      <c r="R166" s="80" t="str">
        <f t="shared" si="52"/>
        <v>ActIvidades de promoción y prevención,seguimiento examenes periodicos</v>
      </c>
      <c r="S166" s="68" t="e">
        <f t="shared" si="53"/>
        <v>#DIV/0!</v>
      </c>
      <c r="T166" s="66"/>
      <c r="V166" s="73" t="str">
        <f t="shared" si="54"/>
        <v>Riesgo Bajo</v>
      </c>
      <c r="W166" s="74" t="str">
        <f>IF(V166="Riesgo Bajo",Variables!$C$19,IF('Base de datos'!V166="Riesgo Medio",Variables!$D$19,IF('Base de datos'!V166="Riesgo Alto",Variables!$E$19,IF(V166="Riesgo muy Alto",Variables!$E$19))))</f>
        <v xml:space="preserve">• Refuezo habilidades blandas 
• Seguimiento Lideres
•Refuerzo continuo
</v>
      </c>
      <c r="Y166" s="73" t="str">
        <f t="shared" si="55"/>
        <v>Riesgo Bajo</v>
      </c>
      <c r="Z166" s="80" t="str">
        <f>IF(Y166="Riesgo Bajo",Variables!$C$22,IF(Y166="Riesgo Medio",Variables!$D$22,IF(Y166="Riesgo Alto",Variables!$E$22,IF(Y166="Riesgo muy Alto",Variables!$E$22))))</f>
        <v>• Refuezo interacciones grupales 
• Trabajos colaborativos
• Seguimiento y refuerzo habilidades individuales</v>
      </c>
      <c r="AB166" s="73" t="str">
        <f t="shared" si="56"/>
        <v>Riesgo Bajo</v>
      </c>
      <c r="AC166" s="80" t="str">
        <f>IF(AB166="Riesgo Bajo",Variables!$C$25,IF(AB166="Riesgo Medio",Variables!$D$25,IF(AB166="Riesgo Alto",Variables!$E$25,IF(AB166="Riesgo muy Alto",Variables!$E$25))))</f>
        <v>• Continuar retroalimentación constante
• Grupos focales y participativos
• Incentivos cumplimento de logros</v>
      </c>
      <c r="AE166" s="73" t="str">
        <f t="shared" si="57"/>
        <v>Riesgo Bajo</v>
      </c>
      <c r="AF166" s="80" t="str">
        <f>IF(AE166="Riesgo Bajo",Variables!$C$28,IF(AE166="Riesgo Medio",Variables!$D$28,IF(AE166="Riesgo Alto",Variables!$E$28,IF(AE166="Riesgo muy Alto",Variables!$E$28))))</f>
        <v>• Continuar con induccion al puesto, organizacional y seguimiento</v>
      </c>
      <c r="AH166" s="73" t="str">
        <f t="shared" si="58"/>
        <v>Riesgo Bajo</v>
      </c>
      <c r="AI166" s="80" t="str">
        <f>IF(AH166="Riesgo Bajo",Variables!$C$31,IF(AH166="Riesgo Medio",Variables!$D$31,IF(AH166="Riesgo Alto",Variables!$E$31,IF(AH166="Riesgo muy Alto",Variables!$E$31))))</f>
        <v>• Continuar con elplan de formación y desarrollo
• Reforzar formaciones 
• Seguimiento cronogramas de capacitación</v>
      </c>
      <c r="AK166" s="73" t="str">
        <f t="shared" si="59"/>
        <v>Riesgo Bajo</v>
      </c>
      <c r="AL166" s="80" t="str">
        <f>IF(AK166="Riesgo Bajo",Variables!$C$34,IF(AK166="Riesgo Medio",Variables!$D$34,IF(AK166="Riesgo Alto",Variables!$E$34,IF(AK166="Riesgo muy Alto",Variables!$E$34))))</f>
        <v>• Continuar plan de desarrollo en puesto de trabajo</v>
      </c>
      <c r="AN166" s="73" t="str">
        <f t="shared" si="60"/>
        <v>Riesgo Bajo</v>
      </c>
      <c r="AO166" s="80" t="str">
        <f>IF(AN166="Riesgo Bajo",Variables!$C$37,IF(AN166="Riesgo Medio",Variables!$D$37,IF(AN166="Riesgo Alto",Variables!$E$37,IF(AN166="Riesgo muy Alto",Variables!$E$37))))</f>
        <v xml:space="preserve">• Supervision constante roles y responsabilidades
• Formación en Planeacion estrategica
• Refuerzo en Distribucion eficaz del tiempo </v>
      </c>
      <c r="AQ166" s="73" t="str">
        <f t="shared" si="61"/>
        <v>Riesgo Bajo</v>
      </c>
      <c r="AR166" s="80" t="str">
        <f>IF(AQ166="Riesgo Bajo",Variables!$C$40,IF(AQ166="Riesgo Medio",Variables!$D$40,IF(AQ166="Riesgo Alto",Variables!$E$40,IF(AQ166="Riesgo muy Alto",Variables!$E$40))))</f>
        <v xml:space="preserve">• Continuar acciones de preventivas sobre demandas de trabajo
• Ejecutar cronogramas con tiempos de entrega 
• Programación de horarios de acuerdo a normativiudad
• Seguimiento a horarios adicionales y su compensación
</v>
      </c>
      <c r="AT166" s="73" t="str">
        <f t="shared" si="62"/>
        <v>Riesgo Bajo</v>
      </c>
      <c r="AU166" s="80" t="str">
        <f>IF(AT166="Riesgo Bajo",Variables!$C$43,IF(AT166="Riesgo Medio",Variables!$D$43,IF(AT166="Riesgo Alto",Variables!$E$43,IF(AT166="Riesgo muy Alto",Variables!$E$43))))</f>
        <v xml:space="preserve">• Marcar prioridades en las tareas. 
• Establecer cronograas de entrega
•  Garantizar descansos y pausas activas
</v>
      </c>
      <c r="AV166" s="65" t="e">
        <f t="shared" si="63"/>
        <v>#DIV/0!</v>
      </c>
      <c r="AW166" s="73" t="e">
        <f t="shared" si="64"/>
        <v>#DIV/0!</v>
      </c>
      <c r="AY166" s="73" t="str">
        <f t="shared" si="65"/>
        <v>Riesgo Bajo</v>
      </c>
      <c r="AZ166" s="80" t="str">
        <f>IF(AY166="Riesgo Bajo",Variables!$C$47,IF(AY166="Riesgo Medio",Variables!$D$47,IF(AY166="Riesgo Alto",Variables!$E$47,IF(AY166="Riesgo muy Alto",Variables!$E$47))))</f>
        <v>• Divulgar alianzas estrategicas para  actividades de esparcimiento y recreacion
• Promover espacios de crecimiento personal, academico, espiritual o deportivo de forma periodica</v>
      </c>
      <c r="BB166" s="73" t="str">
        <f t="shared" si="66"/>
        <v>Riesgo Bajo</v>
      </c>
      <c r="BC166" s="80" t="str">
        <f>IF(BB166="Riesgo Bajo",Variables!$C$50,IF(BB166="Riesgo Medio",Variables!$D$50,IF(BB166="Riesgo Alto",Variables!$E$50,IF(BB166="Riesgo muy Alto",Variables!$E$50))))</f>
        <v xml:space="preserve">• Capacitar en manejo de las finanzas personales y familiares.
•  Promover ahorros </v>
      </c>
      <c r="BE166" s="73" t="str">
        <f t="shared" si="67"/>
        <v>Riesgo Bajo</v>
      </c>
      <c r="BF166" s="80" t="str">
        <f>IF(BE166="Riesgo Bajo",Variables!$C$53,IF(BE166="Riesgo Medio",Variables!$D$53,IF(BE166="Riesgo Alto",Variables!$E$53,IF(BE166="Riesgo muy Alto",Variables!$E$53))))</f>
        <v>• Sin amenaza, conservación, remodelaciones de acuerdo a condiciones economicas</v>
      </c>
      <c r="BH166" s="73" t="str">
        <f t="shared" si="68"/>
        <v>Riesgo Bajo</v>
      </c>
      <c r="BI166" s="80" t="str">
        <f>IF(BH166="Riesgo Bajo",Variables!$C$56,IF(BH166="Riesgo Medio",Variables!$D$56,IF(BH166="Riesgo Alto",Variables!$E$56,IF(BH166="Riesgo muy Alto",Variables!$E$56))))</f>
        <v xml:space="preserve">• Formaciones en manejo del estrés, inteligencia emocional, manejo de situaciones conflictivas, esparcimiento y tiempo libre
</v>
      </c>
      <c r="BK166" s="73" t="str">
        <f t="shared" si="69"/>
        <v>Riesgo Bajo</v>
      </c>
      <c r="BL166" s="80" t="str">
        <f>IF(BJ166&lt;=30,Variables!$C$59,IF(BJ166&lt;=50,Variables!$D$59,IF(BJ166&lt;=60,Variables!$E$59,IF(BJ166&gt;=100,Variables!E224))))</f>
        <v>• Promoción de la salud mental y prevención del trastorno mental en el  trabajo.
• Fomento de estilos de vida saludables.</v>
      </c>
    </row>
    <row r="167" spans="2:64" s="65" customFormat="1" ht="57" customHeight="1" x14ac:dyDescent="0.25">
      <c r="B167" s="66"/>
      <c r="E167" s="66"/>
      <c r="F167" s="66"/>
      <c r="G167" s="66"/>
      <c r="I167" s="67"/>
      <c r="J167" s="78" t="b">
        <f t="shared" si="71"/>
        <v>0</v>
      </c>
      <c r="K167" s="67"/>
      <c r="L167" s="78" t="b">
        <f t="shared" si="50"/>
        <v>0</v>
      </c>
      <c r="N167" s="73" t="str">
        <f t="shared" si="51"/>
        <v>Sin riesgo</v>
      </c>
      <c r="O167" s="74" t="str">
        <f t="shared" si="70"/>
        <v>Medidas de refuerzo, prevención</v>
      </c>
      <c r="Q167" s="22" t="s">
        <v>25</v>
      </c>
      <c r="R167" s="80" t="str">
        <f t="shared" si="52"/>
        <v>ActIvidades de promoción y prevención,seguimiento examenes periodicos</v>
      </c>
      <c r="S167" s="68" t="e">
        <f t="shared" si="53"/>
        <v>#DIV/0!</v>
      </c>
      <c r="T167" s="66"/>
      <c r="V167" s="73" t="str">
        <f t="shared" si="54"/>
        <v>Riesgo Bajo</v>
      </c>
      <c r="W167" s="74" t="str">
        <f>IF(V167="Riesgo Bajo",Variables!$C$19,IF('Base de datos'!V167="Riesgo Medio",Variables!$D$19,IF('Base de datos'!V167="Riesgo Alto",Variables!$E$19,IF(V167="Riesgo muy Alto",Variables!$E$19))))</f>
        <v xml:space="preserve">• Refuezo habilidades blandas 
• Seguimiento Lideres
•Refuerzo continuo
</v>
      </c>
      <c r="Y167" s="73" t="str">
        <f t="shared" si="55"/>
        <v>Riesgo Bajo</v>
      </c>
      <c r="Z167" s="80" t="str">
        <f>IF(Y167="Riesgo Bajo",Variables!$C$22,IF(Y167="Riesgo Medio",Variables!$D$22,IF(Y167="Riesgo Alto",Variables!$E$22,IF(Y167="Riesgo muy Alto",Variables!$E$22))))</f>
        <v>• Refuezo interacciones grupales 
• Trabajos colaborativos
• Seguimiento y refuerzo habilidades individuales</v>
      </c>
      <c r="AB167" s="73" t="str">
        <f t="shared" si="56"/>
        <v>Riesgo Bajo</v>
      </c>
      <c r="AC167" s="80" t="str">
        <f>IF(AB167="Riesgo Bajo",Variables!$C$25,IF(AB167="Riesgo Medio",Variables!$D$25,IF(AB167="Riesgo Alto",Variables!$E$25,IF(AB167="Riesgo muy Alto",Variables!$E$25))))</f>
        <v>• Continuar retroalimentación constante
• Grupos focales y participativos
• Incentivos cumplimento de logros</v>
      </c>
      <c r="AE167" s="73" t="str">
        <f t="shared" si="57"/>
        <v>Riesgo Bajo</v>
      </c>
      <c r="AF167" s="80" t="str">
        <f>IF(AE167="Riesgo Bajo",Variables!$C$28,IF(AE167="Riesgo Medio",Variables!$D$28,IF(AE167="Riesgo Alto",Variables!$E$28,IF(AE167="Riesgo muy Alto",Variables!$E$28))))</f>
        <v>• Continuar con induccion al puesto, organizacional y seguimiento</v>
      </c>
      <c r="AH167" s="73" t="str">
        <f t="shared" si="58"/>
        <v>Riesgo Bajo</v>
      </c>
      <c r="AI167" s="80" t="str">
        <f>IF(AH167="Riesgo Bajo",Variables!$C$31,IF(AH167="Riesgo Medio",Variables!$D$31,IF(AH167="Riesgo Alto",Variables!$E$31,IF(AH167="Riesgo muy Alto",Variables!$E$31))))</f>
        <v>• Continuar con elplan de formación y desarrollo
• Reforzar formaciones 
• Seguimiento cronogramas de capacitación</v>
      </c>
      <c r="AK167" s="73" t="str">
        <f t="shared" si="59"/>
        <v>Riesgo Bajo</v>
      </c>
      <c r="AL167" s="80" t="str">
        <f>IF(AK167="Riesgo Bajo",Variables!$C$34,IF(AK167="Riesgo Medio",Variables!$D$34,IF(AK167="Riesgo Alto",Variables!$E$34,IF(AK167="Riesgo muy Alto",Variables!$E$34))))</f>
        <v>• Continuar plan de desarrollo en puesto de trabajo</v>
      </c>
      <c r="AN167" s="73" t="str">
        <f t="shared" si="60"/>
        <v>Riesgo Bajo</v>
      </c>
      <c r="AO167" s="80" t="str">
        <f>IF(AN167="Riesgo Bajo",Variables!$C$37,IF(AN167="Riesgo Medio",Variables!$D$37,IF(AN167="Riesgo Alto",Variables!$E$37,IF(AN167="Riesgo muy Alto",Variables!$E$37))))</f>
        <v xml:space="preserve">• Supervision constante roles y responsabilidades
• Formación en Planeacion estrategica
• Refuerzo en Distribucion eficaz del tiempo </v>
      </c>
      <c r="AQ167" s="73" t="str">
        <f t="shared" si="61"/>
        <v>Riesgo Bajo</v>
      </c>
      <c r="AR167" s="80" t="str">
        <f>IF(AQ167="Riesgo Bajo",Variables!$C$40,IF(AQ167="Riesgo Medio",Variables!$D$40,IF(AQ167="Riesgo Alto",Variables!$E$40,IF(AQ167="Riesgo muy Alto",Variables!$E$40))))</f>
        <v xml:space="preserve">• Continuar acciones de preventivas sobre demandas de trabajo
• Ejecutar cronogramas con tiempos de entrega 
• Programación de horarios de acuerdo a normativiudad
• Seguimiento a horarios adicionales y su compensación
</v>
      </c>
      <c r="AT167" s="73" t="str">
        <f t="shared" si="62"/>
        <v>Riesgo Bajo</v>
      </c>
      <c r="AU167" s="80" t="str">
        <f>IF(AT167="Riesgo Bajo",Variables!$C$43,IF(AT167="Riesgo Medio",Variables!$D$43,IF(AT167="Riesgo Alto",Variables!$E$43,IF(AT167="Riesgo muy Alto",Variables!$E$43))))</f>
        <v xml:space="preserve">• Marcar prioridades en las tareas. 
• Establecer cronograas de entrega
•  Garantizar descansos y pausas activas
</v>
      </c>
      <c r="AV167" s="65" t="e">
        <f t="shared" si="63"/>
        <v>#DIV/0!</v>
      </c>
      <c r="AW167" s="73" t="e">
        <f t="shared" si="64"/>
        <v>#DIV/0!</v>
      </c>
      <c r="AY167" s="73" t="str">
        <f t="shared" si="65"/>
        <v>Riesgo Bajo</v>
      </c>
      <c r="AZ167" s="80" t="str">
        <f>IF(AY167="Riesgo Bajo",Variables!$C$47,IF(AY167="Riesgo Medio",Variables!$D$47,IF(AY167="Riesgo Alto",Variables!$E$47,IF(AY167="Riesgo muy Alto",Variables!$E$47))))</f>
        <v>• Divulgar alianzas estrategicas para  actividades de esparcimiento y recreacion
• Promover espacios de crecimiento personal, academico, espiritual o deportivo de forma periodica</v>
      </c>
      <c r="BB167" s="73" t="str">
        <f t="shared" si="66"/>
        <v>Riesgo Bajo</v>
      </c>
      <c r="BC167" s="80" t="str">
        <f>IF(BB167="Riesgo Bajo",Variables!$C$50,IF(BB167="Riesgo Medio",Variables!$D$50,IF(BB167="Riesgo Alto",Variables!$E$50,IF(BB167="Riesgo muy Alto",Variables!$E$50))))</f>
        <v xml:space="preserve">• Capacitar en manejo de las finanzas personales y familiares.
•  Promover ahorros </v>
      </c>
      <c r="BE167" s="73" t="str">
        <f t="shared" si="67"/>
        <v>Riesgo Bajo</v>
      </c>
      <c r="BF167" s="80" t="str">
        <f>IF(BE167="Riesgo Bajo",Variables!$C$53,IF(BE167="Riesgo Medio",Variables!$D$53,IF(BE167="Riesgo Alto",Variables!$E$53,IF(BE167="Riesgo muy Alto",Variables!$E$53))))</f>
        <v>• Sin amenaza, conservación, remodelaciones de acuerdo a condiciones economicas</v>
      </c>
      <c r="BH167" s="73" t="str">
        <f t="shared" si="68"/>
        <v>Riesgo Bajo</v>
      </c>
      <c r="BI167" s="80" t="str">
        <f>IF(BH167="Riesgo Bajo",Variables!$C$56,IF(BH167="Riesgo Medio",Variables!$D$56,IF(BH167="Riesgo Alto",Variables!$E$56,IF(BH167="Riesgo muy Alto",Variables!$E$56))))</f>
        <v xml:space="preserve">• Formaciones en manejo del estrés, inteligencia emocional, manejo de situaciones conflictivas, esparcimiento y tiempo libre
</v>
      </c>
      <c r="BK167" s="73" t="str">
        <f t="shared" si="69"/>
        <v>Riesgo Bajo</v>
      </c>
      <c r="BL167" s="80" t="str">
        <f>IF(BJ167&lt;=30,Variables!$C$59,IF(BJ167&lt;=50,Variables!$D$59,IF(BJ167&lt;=60,Variables!$E$59,IF(BJ167&gt;=100,Variables!E225))))</f>
        <v>• Promoción de la salud mental y prevención del trastorno mental en el  trabajo.
• Fomento de estilos de vida saludables.</v>
      </c>
    </row>
    <row r="168" spans="2:64" s="65" customFormat="1" ht="57" customHeight="1" x14ac:dyDescent="0.25">
      <c r="B168" s="66"/>
      <c r="E168" s="66"/>
      <c r="F168" s="66"/>
      <c r="G168" s="66"/>
      <c r="I168" s="67"/>
      <c r="J168" s="78" t="b">
        <f t="shared" si="71"/>
        <v>0</v>
      </c>
      <c r="K168" s="67"/>
      <c r="L168" s="78" t="b">
        <f t="shared" si="50"/>
        <v>0</v>
      </c>
      <c r="N168" s="73" t="str">
        <f t="shared" si="51"/>
        <v>Sin riesgo</v>
      </c>
      <c r="O168" s="74" t="str">
        <f t="shared" si="70"/>
        <v>Medidas de refuerzo, prevención</v>
      </c>
      <c r="Q168" s="22" t="s">
        <v>25</v>
      </c>
      <c r="R168" s="80" t="str">
        <f t="shared" si="52"/>
        <v>ActIvidades de promoción y prevención,seguimiento examenes periodicos</v>
      </c>
      <c r="S168" s="68" t="e">
        <f t="shared" si="53"/>
        <v>#DIV/0!</v>
      </c>
      <c r="T168" s="66"/>
      <c r="V168" s="73" t="str">
        <f t="shared" si="54"/>
        <v>Riesgo Bajo</v>
      </c>
      <c r="W168" s="74" t="str">
        <f>IF(V168="Riesgo Bajo",Variables!$C$19,IF('Base de datos'!V168="Riesgo Medio",Variables!$D$19,IF('Base de datos'!V168="Riesgo Alto",Variables!$E$19,IF(V168="Riesgo muy Alto",Variables!$E$19))))</f>
        <v xml:space="preserve">• Refuezo habilidades blandas 
• Seguimiento Lideres
•Refuerzo continuo
</v>
      </c>
      <c r="Y168" s="73" t="str">
        <f t="shared" si="55"/>
        <v>Riesgo Bajo</v>
      </c>
      <c r="Z168" s="80" t="str">
        <f>IF(Y168="Riesgo Bajo",Variables!$C$22,IF(Y168="Riesgo Medio",Variables!$D$22,IF(Y168="Riesgo Alto",Variables!$E$22,IF(Y168="Riesgo muy Alto",Variables!$E$22))))</f>
        <v>• Refuezo interacciones grupales 
• Trabajos colaborativos
• Seguimiento y refuerzo habilidades individuales</v>
      </c>
      <c r="AB168" s="73" t="str">
        <f t="shared" si="56"/>
        <v>Riesgo Bajo</v>
      </c>
      <c r="AC168" s="80" t="str">
        <f>IF(AB168="Riesgo Bajo",Variables!$C$25,IF(AB168="Riesgo Medio",Variables!$D$25,IF(AB168="Riesgo Alto",Variables!$E$25,IF(AB168="Riesgo muy Alto",Variables!$E$25))))</f>
        <v>• Continuar retroalimentación constante
• Grupos focales y participativos
• Incentivos cumplimento de logros</v>
      </c>
      <c r="AE168" s="73" t="str">
        <f t="shared" si="57"/>
        <v>Riesgo Bajo</v>
      </c>
      <c r="AF168" s="80" t="str">
        <f>IF(AE168="Riesgo Bajo",Variables!$C$28,IF(AE168="Riesgo Medio",Variables!$D$28,IF(AE168="Riesgo Alto",Variables!$E$28,IF(AE168="Riesgo muy Alto",Variables!$E$28))))</f>
        <v>• Continuar con induccion al puesto, organizacional y seguimiento</v>
      </c>
      <c r="AH168" s="73" t="str">
        <f t="shared" si="58"/>
        <v>Riesgo Bajo</v>
      </c>
      <c r="AI168" s="80" t="str">
        <f>IF(AH168="Riesgo Bajo",Variables!$C$31,IF(AH168="Riesgo Medio",Variables!$D$31,IF(AH168="Riesgo Alto",Variables!$E$31,IF(AH168="Riesgo muy Alto",Variables!$E$31))))</f>
        <v>• Continuar con elplan de formación y desarrollo
• Reforzar formaciones 
• Seguimiento cronogramas de capacitación</v>
      </c>
      <c r="AK168" s="73" t="str">
        <f t="shared" si="59"/>
        <v>Riesgo Bajo</v>
      </c>
      <c r="AL168" s="80" t="str">
        <f>IF(AK168="Riesgo Bajo",Variables!$C$34,IF(AK168="Riesgo Medio",Variables!$D$34,IF(AK168="Riesgo Alto",Variables!$E$34,IF(AK168="Riesgo muy Alto",Variables!$E$34))))</f>
        <v>• Continuar plan de desarrollo en puesto de trabajo</v>
      </c>
      <c r="AN168" s="73" t="str">
        <f t="shared" si="60"/>
        <v>Riesgo Bajo</v>
      </c>
      <c r="AO168" s="80" t="str">
        <f>IF(AN168="Riesgo Bajo",Variables!$C$37,IF(AN168="Riesgo Medio",Variables!$D$37,IF(AN168="Riesgo Alto",Variables!$E$37,IF(AN168="Riesgo muy Alto",Variables!$E$37))))</f>
        <v xml:space="preserve">• Supervision constante roles y responsabilidades
• Formación en Planeacion estrategica
• Refuerzo en Distribucion eficaz del tiempo </v>
      </c>
      <c r="AQ168" s="73" t="str">
        <f t="shared" si="61"/>
        <v>Riesgo Bajo</v>
      </c>
      <c r="AR168" s="80" t="str">
        <f>IF(AQ168="Riesgo Bajo",Variables!$C$40,IF(AQ168="Riesgo Medio",Variables!$D$40,IF(AQ168="Riesgo Alto",Variables!$E$40,IF(AQ168="Riesgo muy Alto",Variables!$E$40))))</f>
        <v xml:space="preserve">• Continuar acciones de preventivas sobre demandas de trabajo
• Ejecutar cronogramas con tiempos de entrega 
• Programación de horarios de acuerdo a normativiudad
• Seguimiento a horarios adicionales y su compensación
</v>
      </c>
      <c r="AT168" s="73" t="str">
        <f t="shared" si="62"/>
        <v>Riesgo Bajo</v>
      </c>
      <c r="AU168" s="80" t="str">
        <f>IF(AT168="Riesgo Bajo",Variables!$C$43,IF(AT168="Riesgo Medio",Variables!$D$43,IF(AT168="Riesgo Alto",Variables!$E$43,IF(AT168="Riesgo muy Alto",Variables!$E$43))))</f>
        <v xml:space="preserve">• Marcar prioridades en las tareas. 
• Establecer cronograas de entrega
•  Garantizar descansos y pausas activas
</v>
      </c>
      <c r="AV168" s="65" t="e">
        <f t="shared" si="63"/>
        <v>#DIV/0!</v>
      </c>
      <c r="AW168" s="73" t="e">
        <f t="shared" si="64"/>
        <v>#DIV/0!</v>
      </c>
      <c r="AY168" s="73" t="str">
        <f t="shared" si="65"/>
        <v>Riesgo Bajo</v>
      </c>
      <c r="AZ168" s="80" t="str">
        <f>IF(AY168="Riesgo Bajo",Variables!$C$47,IF(AY168="Riesgo Medio",Variables!$D$47,IF(AY168="Riesgo Alto",Variables!$E$47,IF(AY168="Riesgo muy Alto",Variables!$E$47))))</f>
        <v>• Divulgar alianzas estrategicas para  actividades de esparcimiento y recreacion
• Promover espacios de crecimiento personal, academico, espiritual o deportivo de forma periodica</v>
      </c>
      <c r="BB168" s="73" t="str">
        <f t="shared" si="66"/>
        <v>Riesgo Bajo</v>
      </c>
      <c r="BC168" s="80" t="str">
        <f>IF(BB168="Riesgo Bajo",Variables!$C$50,IF(BB168="Riesgo Medio",Variables!$D$50,IF(BB168="Riesgo Alto",Variables!$E$50,IF(BB168="Riesgo muy Alto",Variables!$E$50))))</f>
        <v xml:space="preserve">• Capacitar en manejo de las finanzas personales y familiares.
•  Promover ahorros </v>
      </c>
      <c r="BE168" s="73" t="str">
        <f t="shared" si="67"/>
        <v>Riesgo Bajo</v>
      </c>
      <c r="BF168" s="80" t="str">
        <f>IF(BE168="Riesgo Bajo",Variables!$C$53,IF(BE168="Riesgo Medio",Variables!$D$53,IF(BE168="Riesgo Alto",Variables!$E$53,IF(BE168="Riesgo muy Alto",Variables!$E$53))))</f>
        <v>• Sin amenaza, conservación, remodelaciones de acuerdo a condiciones economicas</v>
      </c>
      <c r="BH168" s="73" t="str">
        <f t="shared" si="68"/>
        <v>Riesgo Bajo</v>
      </c>
      <c r="BI168" s="80" t="str">
        <f>IF(BH168="Riesgo Bajo",Variables!$C$56,IF(BH168="Riesgo Medio",Variables!$D$56,IF(BH168="Riesgo Alto",Variables!$E$56,IF(BH168="Riesgo muy Alto",Variables!$E$56))))</f>
        <v xml:space="preserve">• Formaciones en manejo del estrés, inteligencia emocional, manejo de situaciones conflictivas, esparcimiento y tiempo libre
</v>
      </c>
      <c r="BK168" s="73" t="str">
        <f t="shared" si="69"/>
        <v>Riesgo Bajo</v>
      </c>
      <c r="BL168" s="80" t="str">
        <f>IF(BJ168&lt;=30,Variables!$C$59,IF(BJ168&lt;=50,Variables!$D$59,IF(BJ168&lt;=60,Variables!$E$59,IF(BJ168&gt;=100,Variables!E226))))</f>
        <v>• Promoción de la salud mental y prevención del trastorno mental en el  trabajo.
• Fomento de estilos de vida saludables.</v>
      </c>
    </row>
    <row r="169" spans="2:64" s="65" customFormat="1" ht="57" customHeight="1" x14ac:dyDescent="0.25">
      <c r="B169" s="66"/>
      <c r="E169" s="66"/>
      <c r="F169" s="66"/>
      <c r="G169" s="66"/>
      <c r="I169" s="67"/>
      <c r="J169" s="78" t="b">
        <f t="shared" si="71"/>
        <v>0</v>
      </c>
      <c r="K169" s="67"/>
      <c r="L169" s="78" t="b">
        <f t="shared" si="50"/>
        <v>0</v>
      </c>
      <c r="N169" s="73" t="str">
        <f t="shared" si="51"/>
        <v>Sin riesgo</v>
      </c>
      <c r="O169" s="74" t="str">
        <f t="shared" si="70"/>
        <v>Medidas de refuerzo, prevención</v>
      </c>
      <c r="Q169" s="22" t="s">
        <v>25</v>
      </c>
      <c r="R169" s="80" t="str">
        <f t="shared" si="52"/>
        <v>ActIvidades de promoción y prevención,seguimiento examenes periodicos</v>
      </c>
      <c r="S169" s="68" t="e">
        <f t="shared" si="53"/>
        <v>#DIV/0!</v>
      </c>
      <c r="T169" s="66"/>
      <c r="V169" s="73" t="str">
        <f t="shared" si="54"/>
        <v>Riesgo Bajo</v>
      </c>
      <c r="W169" s="74" t="str">
        <f>IF(V169="Riesgo Bajo",Variables!$C$19,IF('Base de datos'!V169="Riesgo Medio",Variables!$D$19,IF('Base de datos'!V169="Riesgo Alto",Variables!$E$19,IF(V169="Riesgo muy Alto",Variables!$E$19))))</f>
        <v xml:space="preserve">• Refuezo habilidades blandas 
• Seguimiento Lideres
•Refuerzo continuo
</v>
      </c>
      <c r="Y169" s="73" t="str">
        <f t="shared" si="55"/>
        <v>Riesgo Bajo</v>
      </c>
      <c r="Z169" s="80" t="str">
        <f>IF(Y169="Riesgo Bajo",Variables!$C$22,IF(Y169="Riesgo Medio",Variables!$D$22,IF(Y169="Riesgo Alto",Variables!$E$22,IF(Y169="Riesgo muy Alto",Variables!$E$22))))</f>
        <v>• Refuezo interacciones grupales 
• Trabajos colaborativos
• Seguimiento y refuerzo habilidades individuales</v>
      </c>
      <c r="AB169" s="73" t="str">
        <f t="shared" si="56"/>
        <v>Riesgo Bajo</v>
      </c>
      <c r="AC169" s="80" t="str">
        <f>IF(AB169="Riesgo Bajo",Variables!$C$25,IF(AB169="Riesgo Medio",Variables!$D$25,IF(AB169="Riesgo Alto",Variables!$E$25,IF(AB169="Riesgo muy Alto",Variables!$E$25))))</f>
        <v>• Continuar retroalimentación constante
• Grupos focales y participativos
• Incentivos cumplimento de logros</v>
      </c>
      <c r="AE169" s="73" t="str">
        <f t="shared" si="57"/>
        <v>Riesgo Bajo</v>
      </c>
      <c r="AF169" s="80" t="str">
        <f>IF(AE169="Riesgo Bajo",Variables!$C$28,IF(AE169="Riesgo Medio",Variables!$D$28,IF(AE169="Riesgo Alto",Variables!$E$28,IF(AE169="Riesgo muy Alto",Variables!$E$28))))</f>
        <v>• Continuar con induccion al puesto, organizacional y seguimiento</v>
      </c>
      <c r="AH169" s="73" t="str">
        <f t="shared" si="58"/>
        <v>Riesgo Bajo</v>
      </c>
      <c r="AI169" s="80" t="str">
        <f>IF(AH169="Riesgo Bajo",Variables!$C$31,IF(AH169="Riesgo Medio",Variables!$D$31,IF(AH169="Riesgo Alto",Variables!$E$31,IF(AH169="Riesgo muy Alto",Variables!$E$31))))</f>
        <v>• Continuar con elplan de formación y desarrollo
• Reforzar formaciones 
• Seguimiento cronogramas de capacitación</v>
      </c>
      <c r="AK169" s="73" t="str">
        <f t="shared" si="59"/>
        <v>Riesgo Bajo</v>
      </c>
      <c r="AL169" s="80" t="str">
        <f>IF(AK169="Riesgo Bajo",Variables!$C$34,IF(AK169="Riesgo Medio",Variables!$D$34,IF(AK169="Riesgo Alto",Variables!$E$34,IF(AK169="Riesgo muy Alto",Variables!$E$34))))</f>
        <v>• Continuar plan de desarrollo en puesto de trabajo</v>
      </c>
      <c r="AN169" s="73" t="str">
        <f t="shared" si="60"/>
        <v>Riesgo Bajo</v>
      </c>
      <c r="AO169" s="80" t="str">
        <f>IF(AN169="Riesgo Bajo",Variables!$C$37,IF(AN169="Riesgo Medio",Variables!$D$37,IF(AN169="Riesgo Alto",Variables!$E$37,IF(AN169="Riesgo muy Alto",Variables!$E$37))))</f>
        <v xml:space="preserve">• Supervision constante roles y responsabilidades
• Formación en Planeacion estrategica
• Refuerzo en Distribucion eficaz del tiempo </v>
      </c>
      <c r="AQ169" s="73" t="str">
        <f t="shared" si="61"/>
        <v>Riesgo Bajo</v>
      </c>
      <c r="AR169" s="80" t="str">
        <f>IF(AQ169="Riesgo Bajo",Variables!$C$40,IF(AQ169="Riesgo Medio",Variables!$D$40,IF(AQ169="Riesgo Alto",Variables!$E$40,IF(AQ169="Riesgo muy Alto",Variables!$E$40))))</f>
        <v xml:space="preserve">• Continuar acciones de preventivas sobre demandas de trabajo
• Ejecutar cronogramas con tiempos de entrega 
• Programación de horarios de acuerdo a normativiudad
• Seguimiento a horarios adicionales y su compensación
</v>
      </c>
      <c r="AT169" s="73" t="str">
        <f t="shared" si="62"/>
        <v>Riesgo Bajo</v>
      </c>
      <c r="AU169" s="80" t="str">
        <f>IF(AT169="Riesgo Bajo",Variables!$C$43,IF(AT169="Riesgo Medio",Variables!$D$43,IF(AT169="Riesgo Alto",Variables!$E$43,IF(AT169="Riesgo muy Alto",Variables!$E$43))))</f>
        <v xml:space="preserve">• Marcar prioridades en las tareas. 
• Establecer cronograas de entrega
•  Garantizar descansos y pausas activas
</v>
      </c>
      <c r="AV169" s="65" t="e">
        <f t="shared" si="63"/>
        <v>#DIV/0!</v>
      </c>
      <c r="AW169" s="73" t="e">
        <f t="shared" si="64"/>
        <v>#DIV/0!</v>
      </c>
      <c r="AY169" s="73" t="str">
        <f t="shared" si="65"/>
        <v>Riesgo Bajo</v>
      </c>
      <c r="AZ169" s="80" t="str">
        <f>IF(AY169="Riesgo Bajo",Variables!$C$47,IF(AY169="Riesgo Medio",Variables!$D$47,IF(AY169="Riesgo Alto",Variables!$E$47,IF(AY169="Riesgo muy Alto",Variables!$E$47))))</f>
        <v>• Divulgar alianzas estrategicas para  actividades de esparcimiento y recreacion
• Promover espacios de crecimiento personal, academico, espiritual o deportivo de forma periodica</v>
      </c>
      <c r="BB169" s="73" t="str">
        <f t="shared" si="66"/>
        <v>Riesgo Bajo</v>
      </c>
      <c r="BC169" s="80" t="str">
        <f>IF(BB169="Riesgo Bajo",Variables!$C$50,IF(BB169="Riesgo Medio",Variables!$D$50,IF(BB169="Riesgo Alto",Variables!$E$50,IF(BB169="Riesgo muy Alto",Variables!$E$50))))</f>
        <v xml:space="preserve">• Capacitar en manejo de las finanzas personales y familiares.
•  Promover ahorros </v>
      </c>
      <c r="BE169" s="73" t="str">
        <f t="shared" si="67"/>
        <v>Riesgo Bajo</v>
      </c>
      <c r="BF169" s="80" t="str">
        <f>IF(BE169="Riesgo Bajo",Variables!$C$53,IF(BE169="Riesgo Medio",Variables!$D$53,IF(BE169="Riesgo Alto",Variables!$E$53,IF(BE169="Riesgo muy Alto",Variables!$E$53))))</f>
        <v>• Sin amenaza, conservación, remodelaciones de acuerdo a condiciones economicas</v>
      </c>
      <c r="BH169" s="73" t="str">
        <f t="shared" si="68"/>
        <v>Riesgo Bajo</v>
      </c>
      <c r="BI169" s="80" t="str">
        <f>IF(BH169="Riesgo Bajo",Variables!$C$56,IF(BH169="Riesgo Medio",Variables!$D$56,IF(BH169="Riesgo Alto",Variables!$E$56,IF(BH169="Riesgo muy Alto",Variables!$E$56))))</f>
        <v xml:space="preserve">• Formaciones en manejo del estrés, inteligencia emocional, manejo de situaciones conflictivas, esparcimiento y tiempo libre
</v>
      </c>
      <c r="BK169" s="73" t="str">
        <f t="shared" si="69"/>
        <v>Riesgo Bajo</v>
      </c>
      <c r="BL169" s="80" t="str">
        <f>IF(BJ169&lt;=30,Variables!$C$59,IF(BJ169&lt;=50,Variables!$D$59,IF(BJ169&lt;=60,Variables!$E$59,IF(BJ169&gt;=100,Variables!E227))))</f>
        <v>• Promoción de la salud mental y prevención del trastorno mental en el  trabajo.
• Fomento de estilos de vida saludables.</v>
      </c>
    </row>
    <row r="170" spans="2:64" s="65" customFormat="1" ht="57" customHeight="1" x14ac:dyDescent="0.25">
      <c r="B170" s="66"/>
      <c r="E170" s="66"/>
      <c r="F170" s="66"/>
      <c r="G170" s="66"/>
      <c r="I170" s="67"/>
      <c r="J170" s="78" t="b">
        <f t="shared" si="71"/>
        <v>0</v>
      </c>
      <c r="K170" s="67"/>
      <c r="L170" s="78" t="b">
        <f t="shared" si="50"/>
        <v>0</v>
      </c>
      <c r="N170" s="73" t="str">
        <f t="shared" si="51"/>
        <v>Sin riesgo</v>
      </c>
      <c r="O170" s="74" t="str">
        <f t="shared" si="70"/>
        <v>Medidas de refuerzo, prevención</v>
      </c>
      <c r="Q170" s="22" t="s">
        <v>25</v>
      </c>
      <c r="R170" s="80" t="str">
        <f t="shared" si="52"/>
        <v>ActIvidades de promoción y prevención,seguimiento examenes periodicos</v>
      </c>
      <c r="S170" s="68" t="e">
        <f t="shared" si="53"/>
        <v>#DIV/0!</v>
      </c>
      <c r="T170" s="66"/>
      <c r="V170" s="73" t="str">
        <f t="shared" si="54"/>
        <v>Riesgo Bajo</v>
      </c>
      <c r="W170" s="74" t="str">
        <f>IF(V170="Riesgo Bajo",Variables!$C$19,IF('Base de datos'!V170="Riesgo Medio",Variables!$D$19,IF('Base de datos'!V170="Riesgo Alto",Variables!$E$19,IF(V170="Riesgo muy Alto",Variables!$E$19))))</f>
        <v xml:space="preserve">• Refuezo habilidades blandas 
• Seguimiento Lideres
•Refuerzo continuo
</v>
      </c>
      <c r="Y170" s="73" t="str">
        <f t="shared" si="55"/>
        <v>Riesgo Bajo</v>
      </c>
      <c r="Z170" s="80" t="str">
        <f>IF(Y170="Riesgo Bajo",Variables!$C$22,IF(Y170="Riesgo Medio",Variables!$D$22,IF(Y170="Riesgo Alto",Variables!$E$22,IF(Y170="Riesgo muy Alto",Variables!$E$22))))</f>
        <v>• Refuezo interacciones grupales 
• Trabajos colaborativos
• Seguimiento y refuerzo habilidades individuales</v>
      </c>
      <c r="AB170" s="73" t="str">
        <f t="shared" si="56"/>
        <v>Riesgo Bajo</v>
      </c>
      <c r="AC170" s="80" t="str">
        <f>IF(AB170="Riesgo Bajo",Variables!$C$25,IF(AB170="Riesgo Medio",Variables!$D$25,IF(AB170="Riesgo Alto",Variables!$E$25,IF(AB170="Riesgo muy Alto",Variables!$E$25))))</f>
        <v>• Continuar retroalimentación constante
• Grupos focales y participativos
• Incentivos cumplimento de logros</v>
      </c>
      <c r="AE170" s="73" t="str">
        <f t="shared" si="57"/>
        <v>Riesgo Bajo</v>
      </c>
      <c r="AF170" s="80" t="str">
        <f>IF(AE170="Riesgo Bajo",Variables!$C$28,IF(AE170="Riesgo Medio",Variables!$D$28,IF(AE170="Riesgo Alto",Variables!$E$28,IF(AE170="Riesgo muy Alto",Variables!$E$28))))</f>
        <v>• Continuar con induccion al puesto, organizacional y seguimiento</v>
      </c>
      <c r="AH170" s="73" t="str">
        <f t="shared" si="58"/>
        <v>Riesgo Bajo</v>
      </c>
      <c r="AI170" s="80" t="str">
        <f>IF(AH170="Riesgo Bajo",Variables!$C$31,IF(AH170="Riesgo Medio",Variables!$D$31,IF(AH170="Riesgo Alto",Variables!$E$31,IF(AH170="Riesgo muy Alto",Variables!$E$31))))</f>
        <v>• Continuar con elplan de formación y desarrollo
• Reforzar formaciones 
• Seguimiento cronogramas de capacitación</v>
      </c>
      <c r="AK170" s="73" t="str">
        <f t="shared" si="59"/>
        <v>Riesgo Bajo</v>
      </c>
      <c r="AL170" s="80" t="str">
        <f>IF(AK170="Riesgo Bajo",Variables!$C$34,IF(AK170="Riesgo Medio",Variables!$D$34,IF(AK170="Riesgo Alto",Variables!$E$34,IF(AK170="Riesgo muy Alto",Variables!$E$34))))</f>
        <v>• Continuar plan de desarrollo en puesto de trabajo</v>
      </c>
      <c r="AN170" s="73" t="str">
        <f t="shared" si="60"/>
        <v>Riesgo Bajo</v>
      </c>
      <c r="AO170" s="80" t="str">
        <f>IF(AN170="Riesgo Bajo",Variables!$C$37,IF(AN170="Riesgo Medio",Variables!$D$37,IF(AN170="Riesgo Alto",Variables!$E$37,IF(AN170="Riesgo muy Alto",Variables!$E$37))))</f>
        <v xml:space="preserve">• Supervision constante roles y responsabilidades
• Formación en Planeacion estrategica
• Refuerzo en Distribucion eficaz del tiempo </v>
      </c>
      <c r="AQ170" s="73" t="str">
        <f t="shared" si="61"/>
        <v>Riesgo Bajo</v>
      </c>
      <c r="AR170" s="80" t="str">
        <f>IF(AQ170="Riesgo Bajo",Variables!$C$40,IF(AQ170="Riesgo Medio",Variables!$D$40,IF(AQ170="Riesgo Alto",Variables!$E$40,IF(AQ170="Riesgo muy Alto",Variables!$E$40))))</f>
        <v xml:space="preserve">• Continuar acciones de preventivas sobre demandas de trabajo
• Ejecutar cronogramas con tiempos de entrega 
• Programación de horarios de acuerdo a normativiudad
• Seguimiento a horarios adicionales y su compensación
</v>
      </c>
      <c r="AT170" s="73" t="str">
        <f t="shared" si="62"/>
        <v>Riesgo Bajo</v>
      </c>
      <c r="AU170" s="80" t="str">
        <f>IF(AT170="Riesgo Bajo",Variables!$C$43,IF(AT170="Riesgo Medio",Variables!$D$43,IF(AT170="Riesgo Alto",Variables!$E$43,IF(AT170="Riesgo muy Alto",Variables!$E$43))))</f>
        <v xml:space="preserve">• Marcar prioridades en las tareas. 
• Establecer cronograas de entrega
•  Garantizar descansos y pausas activas
</v>
      </c>
      <c r="AV170" s="65" t="e">
        <f t="shared" si="63"/>
        <v>#DIV/0!</v>
      </c>
      <c r="AW170" s="73" t="e">
        <f t="shared" si="64"/>
        <v>#DIV/0!</v>
      </c>
      <c r="AY170" s="73" t="str">
        <f t="shared" si="65"/>
        <v>Riesgo Bajo</v>
      </c>
      <c r="AZ170" s="80" t="str">
        <f>IF(AY170="Riesgo Bajo",Variables!$C$47,IF(AY170="Riesgo Medio",Variables!$D$47,IF(AY170="Riesgo Alto",Variables!$E$47,IF(AY170="Riesgo muy Alto",Variables!$E$47))))</f>
        <v>• Divulgar alianzas estrategicas para  actividades de esparcimiento y recreacion
• Promover espacios de crecimiento personal, academico, espiritual o deportivo de forma periodica</v>
      </c>
      <c r="BB170" s="73" t="str">
        <f t="shared" si="66"/>
        <v>Riesgo Bajo</v>
      </c>
      <c r="BC170" s="80" t="str">
        <f>IF(BB170="Riesgo Bajo",Variables!$C$50,IF(BB170="Riesgo Medio",Variables!$D$50,IF(BB170="Riesgo Alto",Variables!$E$50,IF(BB170="Riesgo muy Alto",Variables!$E$50))))</f>
        <v xml:space="preserve">• Capacitar en manejo de las finanzas personales y familiares.
•  Promover ahorros </v>
      </c>
      <c r="BE170" s="73" t="str">
        <f t="shared" si="67"/>
        <v>Riesgo Bajo</v>
      </c>
      <c r="BF170" s="80" t="str">
        <f>IF(BE170="Riesgo Bajo",Variables!$C$53,IF(BE170="Riesgo Medio",Variables!$D$53,IF(BE170="Riesgo Alto",Variables!$E$53,IF(BE170="Riesgo muy Alto",Variables!$E$53))))</f>
        <v>• Sin amenaza, conservación, remodelaciones de acuerdo a condiciones economicas</v>
      </c>
      <c r="BH170" s="73" t="str">
        <f t="shared" si="68"/>
        <v>Riesgo Bajo</v>
      </c>
      <c r="BI170" s="80" t="str">
        <f>IF(BH170="Riesgo Bajo",Variables!$C$56,IF(BH170="Riesgo Medio",Variables!$D$56,IF(BH170="Riesgo Alto",Variables!$E$56,IF(BH170="Riesgo muy Alto",Variables!$E$56))))</f>
        <v xml:space="preserve">• Formaciones en manejo del estrés, inteligencia emocional, manejo de situaciones conflictivas, esparcimiento y tiempo libre
</v>
      </c>
      <c r="BK170" s="73" t="str">
        <f t="shared" si="69"/>
        <v>Riesgo Bajo</v>
      </c>
      <c r="BL170" s="80" t="str">
        <f>IF(BJ170&lt;=30,Variables!$C$59,IF(BJ170&lt;=50,Variables!$D$59,IF(BJ170&lt;=60,Variables!$E$59,IF(BJ170&gt;=100,Variables!E228))))</f>
        <v>• Promoción de la salud mental y prevención del trastorno mental en el  trabajo.
• Fomento de estilos de vida saludables.</v>
      </c>
    </row>
    <row r="171" spans="2:64" s="65" customFormat="1" ht="57" customHeight="1" x14ac:dyDescent="0.25">
      <c r="B171" s="66"/>
      <c r="E171" s="66"/>
      <c r="F171" s="66"/>
      <c r="G171" s="66"/>
      <c r="I171" s="67"/>
      <c r="J171" s="78" t="b">
        <f t="shared" si="71"/>
        <v>0</v>
      </c>
      <c r="K171" s="67"/>
      <c r="L171" s="78" t="b">
        <f t="shared" si="50"/>
        <v>0</v>
      </c>
      <c r="N171" s="73" t="str">
        <f t="shared" si="51"/>
        <v>Sin riesgo</v>
      </c>
      <c r="O171" s="74" t="str">
        <f t="shared" si="70"/>
        <v>Medidas de refuerzo, prevención</v>
      </c>
      <c r="Q171" s="22" t="s">
        <v>25</v>
      </c>
      <c r="R171" s="80" t="str">
        <f t="shared" si="52"/>
        <v>ActIvidades de promoción y prevención,seguimiento examenes periodicos</v>
      </c>
      <c r="S171" s="68" t="e">
        <f t="shared" si="53"/>
        <v>#DIV/0!</v>
      </c>
      <c r="T171" s="66"/>
      <c r="V171" s="73" t="str">
        <f t="shared" si="54"/>
        <v>Riesgo Bajo</v>
      </c>
      <c r="W171" s="74" t="str">
        <f>IF(V171="Riesgo Bajo",Variables!$C$19,IF('Base de datos'!V171="Riesgo Medio",Variables!$D$19,IF('Base de datos'!V171="Riesgo Alto",Variables!$E$19,IF(V171="Riesgo muy Alto",Variables!$E$19))))</f>
        <v xml:space="preserve">• Refuezo habilidades blandas 
• Seguimiento Lideres
•Refuerzo continuo
</v>
      </c>
      <c r="Y171" s="73" t="str">
        <f t="shared" si="55"/>
        <v>Riesgo Bajo</v>
      </c>
      <c r="Z171" s="80" t="str">
        <f>IF(Y171="Riesgo Bajo",Variables!$C$22,IF(Y171="Riesgo Medio",Variables!$D$22,IF(Y171="Riesgo Alto",Variables!$E$22,IF(Y171="Riesgo muy Alto",Variables!$E$22))))</f>
        <v>• Refuezo interacciones grupales 
• Trabajos colaborativos
• Seguimiento y refuerzo habilidades individuales</v>
      </c>
      <c r="AB171" s="73" t="str">
        <f t="shared" si="56"/>
        <v>Riesgo Bajo</v>
      </c>
      <c r="AC171" s="80" t="str">
        <f>IF(AB171="Riesgo Bajo",Variables!$C$25,IF(AB171="Riesgo Medio",Variables!$D$25,IF(AB171="Riesgo Alto",Variables!$E$25,IF(AB171="Riesgo muy Alto",Variables!$E$25))))</f>
        <v>• Continuar retroalimentación constante
• Grupos focales y participativos
• Incentivos cumplimento de logros</v>
      </c>
      <c r="AE171" s="73" t="str">
        <f t="shared" si="57"/>
        <v>Riesgo Bajo</v>
      </c>
      <c r="AF171" s="80" t="str">
        <f>IF(AE171="Riesgo Bajo",Variables!$C$28,IF(AE171="Riesgo Medio",Variables!$D$28,IF(AE171="Riesgo Alto",Variables!$E$28,IF(AE171="Riesgo muy Alto",Variables!$E$28))))</f>
        <v>• Continuar con induccion al puesto, organizacional y seguimiento</v>
      </c>
      <c r="AH171" s="73" t="str">
        <f t="shared" si="58"/>
        <v>Riesgo Bajo</v>
      </c>
      <c r="AI171" s="80" t="str">
        <f>IF(AH171="Riesgo Bajo",Variables!$C$31,IF(AH171="Riesgo Medio",Variables!$D$31,IF(AH171="Riesgo Alto",Variables!$E$31,IF(AH171="Riesgo muy Alto",Variables!$E$31))))</f>
        <v>• Continuar con elplan de formación y desarrollo
• Reforzar formaciones 
• Seguimiento cronogramas de capacitación</v>
      </c>
      <c r="AK171" s="73" t="str">
        <f t="shared" si="59"/>
        <v>Riesgo Bajo</v>
      </c>
      <c r="AL171" s="80" t="str">
        <f>IF(AK171="Riesgo Bajo",Variables!$C$34,IF(AK171="Riesgo Medio",Variables!$D$34,IF(AK171="Riesgo Alto",Variables!$E$34,IF(AK171="Riesgo muy Alto",Variables!$E$34))))</f>
        <v>• Continuar plan de desarrollo en puesto de trabajo</v>
      </c>
      <c r="AN171" s="73" t="str">
        <f t="shared" si="60"/>
        <v>Riesgo Bajo</v>
      </c>
      <c r="AO171" s="80" t="str">
        <f>IF(AN171="Riesgo Bajo",Variables!$C$37,IF(AN171="Riesgo Medio",Variables!$D$37,IF(AN171="Riesgo Alto",Variables!$E$37,IF(AN171="Riesgo muy Alto",Variables!$E$37))))</f>
        <v xml:space="preserve">• Supervision constante roles y responsabilidades
• Formación en Planeacion estrategica
• Refuerzo en Distribucion eficaz del tiempo </v>
      </c>
      <c r="AQ171" s="73" t="str">
        <f t="shared" si="61"/>
        <v>Riesgo Bajo</v>
      </c>
      <c r="AR171" s="80" t="str">
        <f>IF(AQ171="Riesgo Bajo",Variables!$C$40,IF(AQ171="Riesgo Medio",Variables!$D$40,IF(AQ171="Riesgo Alto",Variables!$E$40,IF(AQ171="Riesgo muy Alto",Variables!$E$40))))</f>
        <v xml:space="preserve">• Continuar acciones de preventivas sobre demandas de trabajo
• Ejecutar cronogramas con tiempos de entrega 
• Programación de horarios de acuerdo a normativiudad
• Seguimiento a horarios adicionales y su compensación
</v>
      </c>
      <c r="AT171" s="73" t="str">
        <f t="shared" si="62"/>
        <v>Riesgo Bajo</v>
      </c>
      <c r="AU171" s="80" t="str">
        <f>IF(AT171="Riesgo Bajo",Variables!$C$43,IF(AT171="Riesgo Medio",Variables!$D$43,IF(AT171="Riesgo Alto",Variables!$E$43,IF(AT171="Riesgo muy Alto",Variables!$E$43))))</f>
        <v xml:space="preserve">• Marcar prioridades en las tareas. 
• Establecer cronograas de entrega
•  Garantizar descansos y pausas activas
</v>
      </c>
      <c r="AV171" s="65" t="e">
        <f t="shared" si="63"/>
        <v>#DIV/0!</v>
      </c>
      <c r="AW171" s="73" t="e">
        <f t="shared" si="64"/>
        <v>#DIV/0!</v>
      </c>
      <c r="AY171" s="73" t="str">
        <f t="shared" si="65"/>
        <v>Riesgo Bajo</v>
      </c>
      <c r="AZ171" s="80" t="str">
        <f>IF(AY171="Riesgo Bajo",Variables!$C$47,IF(AY171="Riesgo Medio",Variables!$D$47,IF(AY171="Riesgo Alto",Variables!$E$47,IF(AY171="Riesgo muy Alto",Variables!$E$47))))</f>
        <v>• Divulgar alianzas estrategicas para  actividades de esparcimiento y recreacion
• Promover espacios de crecimiento personal, academico, espiritual o deportivo de forma periodica</v>
      </c>
      <c r="BB171" s="73" t="str">
        <f t="shared" si="66"/>
        <v>Riesgo Bajo</v>
      </c>
      <c r="BC171" s="80" t="str">
        <f>IF(BB171="Riesgo Bajo",Variables!$C$50,IF(BB171="Riesgo Medio",Variables!$D$50,IF(BB171="Riesgo Alto",Variables!$E$50,IF(BB171="Riesgo muy Alto",Variables!$E$50))))</f>
        <v xml:space="preserve">• Capacitar en manejo de las finanzas personales y familiares.
•  Promover ahorros </v>
      </c>
      <c r="BE171" s="73" t="str">
        <f t="shared" si="67"/>
        <v>Riesgo Bajo</v>
      </c>
      <c r="BF171" s="80" t="str">
        <f>IF(BE171="Riesgo Bajo",Variables!$C$53,IF(BE171="Riesgo Medio",Variables!$D$53,IF(BE171="Riesgo Alto",Variables!$E$53,IF(BE171="Riesgo muy Alto",Variables!$E$53))))</f>
        <v>• Sin amenaza, conservación, remodelaciones de acuerdo a condiciones economicas</v>
      </c>
      <c r="BH171" s="73" t="str">
        <f t="shared" si="68"/>
        <v>Riesgo Bajo</v>
      </c>
      <c r="BI171" s="80" t="str">
        <f>IF(BH171="Riesgo Bajo",Variables!$C$56,IF(BH171="Riesgo Medio",Variables!$D$56,IF(BH171="Riesgo Alto",Variables!$E$56,IF(BH171="Riesgo muy Alto",Variables!$E$56))))</f>
        <v xml:space="preserve">• Formaciones en manejo del estrés, inteligencia emocional, manejo de situaciones conflictivas, esparcimiento y tiempo libre
</v>
      </c>
      <c r="BK171" s="73" t="str">
        <f t="shared" si="69"/>
        <v>Riesgo Bajo</v>
      </c>
      <c r="BL171" s="80" t="str">
        <f>IF(BJ171&lt;=30,Variables!$C$59,IF(BJ171&lt;=50,Variables!$D$59,IF(BJ171&lt;=60,Variables!$E$59,IF(BJ171&gt;=100,Variables!E229))))</f>
        <v>• Promoción de la salud mental y prevención del trastorno mental en el  trabajo.
• Fomento de estilos de vida saludables.</v>
      </c>
    </row>
    <row r="172" spans="2:64" s="65" customFormat="1" ht="57" customHeight="1" x14ac:dyDescent="0.25">
      <c r="B172" s="66"/>
      <c r="E172" s="66"/>
      <c r="F172" s="66"/>
      <c r="G172" s="66"/>
      <c r="I172" s="67"/>
      <c r="J172" s="78" t="b">
        <f t="shared" si="71"/>
        <v>0</v>
      </c>
      <c r="K172" s="67"/>
      <c r="L172" s="78" t="b">
        <f t="shared" si="50"/>
        <v>0</v>
      </c>
      <c r="N172" s="73" t="str">
        <f t="shared" si="51"/>
        <v>Sin riesgo</v>
      </c>
      <c r="O172" s="74" t="str">
        <f t="shared" si="70"/>
        <v>Medidas de refuerzo, prevención</v>
      </c>
      <c r="Q172" s="22" t="s">
        <v>25</v>
      </c>
      <c r="R172" s="80" t="str">
        <f t="shared" si="52"/>
        <v>ActIvidades de promoción y prevención,seguimiento examenes periodicos</v>
      </c>
      <c r="S172" s="68" t="e">
        <f t="shared" si="53"/>
        <v>#DIV/0!</v>
      </c>
      <c r="T172" s="66"/>
      <c r="V172" s="73" t="str">
        <f t="shared" si="54"/>
        <v>Riesgo Bajo</v>
      </c>
      <c r="W172" s="74" t="str">
        <f>IF(V172="Riesgo Bajo",Variables!$C$19,IF('Base de datos'!V172="Riesgo Medio",Variables!$D$19,IF('Base de datos'!V172="Riesgo Alto",Variables!$E$19,IF(V172="Riesgo muy Alto",Variables!$E$19))))</f>
        <v xml:space="preserve">• Refuezo habilidades blandas 
• Seguimiento Lideres
•Refuerzo continuo
</v>
      </c>
      <c r="Y172" s="73" t="str">
        <f t="shared" si="55"/>
        <v>Riesgo Bajo</v>
      </c>
      <c r="Z172" s="80" t="str">
        <f>IF(Y172="Riesgo Bajo",Variables!$C$22,IF(Y172="Riesgo Medio",Variables!$D$22,IF(Y172="Riesgo Alto",Variables!$E$22,IF(Y172="Riesgo muy Alto",Variables!$E$22))))</f>
        <v>• Refuezo interacciones grupales 
• Trabajos colaborativos
• Seguimiento y refuerzo habilidades individuales</v>
      </c>
      <c r="AB172" s="73" t="str">
        <f t="shared" si="56"/>
        <v>Riesgo Bajo</v>
      </c>
      <c r="AC172" s="80" t="str">
        <f>IF(AB172="Riesgo Bajo",Variables!$C$25,IF(AB172="Riesgo Medio",Variables!$D$25,IF(AB172="Riesgo Alto",Variables!$E$25,IF(AB172="Riesgo muy Alto",Variables!$E$25))))</f>
        <v>• Continuar retroalimentación constante
• Grupos focales y participativos
• Incentivos cumplimento de logros</v>
      </c>
      <c r="AE172" s="73" t="str">
        <f t="shared" si="57"/>
        <v>Riesgo Bajo</v>
      </c>
      <c r="AF172" s="80" t="str">
        <f>IF(AE172="Riesgo Bajo",Variables!$C$28,IF(AE172="Riesgo Medio",Variables!$D$28,IF(AE172="Riesgo Alto",Variables!$E$28,IF(AE172="Riesgo muy Alto",Variables!$E$28))))</f>
        <v>• Continuar con induccion al puesto, organizacional y seguimiento</v>
      </c>
      <c r="AH172" s="73" t="str">
        <f t="shared" si="58"/>
        <v>Riesgo Bajo</v>
      </c>
      <c r="AI172" s="80" t="str">
        <f>IF(AH172="Riesgo Bajo",Variables!$C$31,IF(AH172="Riesgo Medio",Variables!$D$31,IF(AH172="Riesgo Alto",Variables!$E$31,IF(AH172="Riesgo muy Alto",Variables!$E$31))))</f>
        <v>• Continuar con elplan de formación y desarrollo
• Reforzar formaciones 
• Seguimiento cronogramas de capacitación</v>
      </c>
      <c r="AK172" s="73" t="str">
        <f t="shared" si="59"/>
        <v>Riesgo Bajo</v>
      </c>
      <c r="AL172" s="80" t="str">
        <f>IF(AK172="Riesgo Bajo",Variables!$C$34,IF(AK172="Riesgo Medio",Variables!$D$34,IF(AK172="Riesgo Alto",Variables!$E$34,IF(AK172="Riesgo muy Alto",Variables!$E$34))))</f>
        <v>• Continuar plan de desarrollo en puesto de trabajo</v>
      </c>
      <c r="AN172" s="73" t="str">
        <f t="shared" si="60"/>
        <v>Riesgo Bajo</v>
      </c>
      <c r="AO172" s="80" t="str">
        <f>IF(AN172="Riesgo Bajo",Variables!$C$37,IF(AN172="Riesgo Medio",Variables!$D$37,IF(AN172="Riesgo Alto",Variables!$E$37,IF(AN172="Riesgo muy Alto",Variables!$E$37))))</f>
        <v xml:space="preserve">• Supervision constante roles y responsabilidades
• Formación en Planeacion estrategica
• Refuerzo en Distribucion eficaz del tiempo </v>
      </c>
      <c r="AQ172" s="73" t="str">
        <f t="shared" si="61"/>
        <v>Riesgo Bajo</v>
      </c>
      <c r="AR172" s="80" t="str">
        <f>IF(AQ172="Riesgo Bajo",Variables!$C$40,IF(AQ172="Riesgo Medio",Variables!$D$40,IF(AQ172="Riesgo Alto",Variables!$E$40,IF(AQ172="Riesgo muy Alto",Variables!$E$40))))</f>
        <v xml:space="preserve">• Continuar acciones de preventivas sobre demandas de trabajo
• Ejecutar cronogramas con tiempos de entrega 
• Programación de horarios de acuerdo a normativiudad
• Seguimiento a horarios adicionales y su compensación
</v>
      </c>
      <c r="AT172" s="73" t="str">
        <f t="shared" si="62"/>
        <v>Riesgo Bajo</v>
      </c>
      <c r="AU172" s="80" t="str">
        <f>IF(AT172="Riesgo Bajo",Variables!$C$43,IF(AT172="Riesgo Medio",Variables!$D$43,IF(AT172="Riesgo Alto",Variables!$E$43,IF(AT172="Riesgo muy Alto",Variables!$E$43))))</f>
        <v xml:space="preserve">• Marcar prioridades en las tareas. 
• Establecer cronograas de entrega
•  Garantizar descansos y pausas activas
</v>
      </c>
      <c r="AV172" s="65" t="e">
        <f t="shared" si="63"/>
        <v>#DIV/0!</v>
      </c>
      <c r="AW172" s="73" t="e">
        <f t="shared" si="64"/>
        <v>#DIV/0!</v>
      </c>
      <c r="AY172" s="73" t="str">
        <f t="shared" si="65"/>
        <v>Riesgo Bajo</v>
      </c>
      <c r="AZ172" s="80" t="str">
        <f>IF(AY172="Riesgo Bajo",Variables!$C$47,IF(AY172="Riesgo Medio",Variables!$D$47,IF(AY172="Riesgo Alto",Variables!$E$47,IF(AY172="Riesgo muy Alto",Variables!$E$47))))</f>
        <v>• Divulgar alianzas estrategicas para  actividades de esparcimiento y recreacion
• Promover espacios de crecimiento personal, academico, espiritual o deportivo de forma periodica</v>
      </c>
      <c r="BB172" s="73" t="str">
        <f t="shared" si="66"/>
        <v>Riesgo Bajo</v>
      </c>
      <c r="BC172" s="80" t="str">
        <f>IF(BB172="Riesgo Bajo",Variables!$C$50,IF(BB172="Riesgo Medio",Variables!$D$50,IF(BB172="Riesgo Alto",Variables!$E$50,IF(BB172="Riesgo muy Alto",Variables!$E$50))))</f>
        <v xml:space="preserve">• Capacitar en manejo de las finanzas personales y familiares.
•  Promover ahorros </v>
      </c>
      <c r="BE172" s="73" t="str">
        <f t="shared" si="67"/>
        <v>Riesgo Bajo</v>
      </c>
      <c r="BF172" s="80" t="str">
        <f>IF(BE172="Riesgo Bajo",Variables!$C$53,IF(BE172="Riesgo Medio",Variables!$D$53,IF(BE172="Riesgo Alto",Variables!$E$53,IF(BE172="Riesgo muy Alto",Variables!$E$53))))</f>
        <v>• Sin amenaza, conservación, remodelaciones de acuerdo a condiciones economicas</v>
      </c>
      <c r="BH172" s="73" t="str">
        <f t="shared" si="68"/>
        <v>Riesgo Bajo</v>
      </c>
      <c r="BI172" s="80" t="str">
        <f>IF(BH172="Riesgo Bajo",Variables!$C$56,IF(BH172="Riesgo Medio",Variables!$D$56,IF(BH172="Riesgo Alto",Variables!$E$56,IF(BH172="Riesgo muy Alto",Variables!$E$56))))</f>
        <v xml:space="preserve">• Formaciones en manejo del estrés, inteligencia emocional, manejo de situaciones conflictivas, esparcimiento y tiempo libre
</v>
      </c>
      <c r="BK172" s="73" t="str">
        <f t="shared" si="69"/>
        <v>Riesgo Bajo</v>
      </c>
      <c r="BL172" s="80" t="str">
        <f>IF(BJ172&lt;=30,Variables!$C$59,IF(BJ172&lt;=50,Variables!$D$59,IF(BJ172&lt;=60,Variables!$E$59,IF(BJ172&gt;=100,Variables!E230))))</f>
        <v>• Promoción de la salud mental y prevención del trastorno mental en el  trabajo.
• Fomento de estilos de vida saludables.</v>
      </c>
    </row>
    <row r="173" spans="2:64" s="65" customFormat="1" ht="57" customHeight="1" x14ac:dyDescent="0.25">
      <c r="B173" s="66"/>
      <c r="E173" s="66"/>
      <c r="F173" s="66"/>
      <c r="G173" s="66"/>
      <c r="I173" s="67"/>
      <c r="J173" s="78" t="b">
        <f t="shared" si="71"/>
        <v>0</v>
      </c>
      <c r="K173" s="67"/>
      <c r="L173" s="78" t="b">
        <f t="shared" si="50"/>
        <v>0</v>
      </c>
      <c r="N173" s="73" t="str">
        <f t="shared" si="51"/>
        <v>Sin riesgo</v>
      </c>
      <c r="O173" s="74" t="str">
        <f t="shared" si="70"/>
        <v>Medidas de refuerzo, prevención</v>
      </c>
      <c r="Q173" s="22" t="s">
        <v>25</v>
      </c>
      <c r="R173" s="80" t="str">
        <f t="shared" si="52"/>
        <v>ActIvidades de promoción y prevención,seguimiento examenes periodicos</v>
      </c>
      <c r="S173" s="68" t="e">
        <f t="shared" si="53"/>
        <v>#DIV/0!</v>
      </c>
      <c r="T173" s="66"/>
      <c r="V173" s="73" t="str">
        <f t="shared" si="54"/>
        <v>Riesgo Bajo</v>
      </c>
      <c r="W173" s="74" t="str">
        <f>IF(V173="Riesgo Bajo",Variables!$C$19,IF('Base de datos'!V173="Riesgo Medio",Variables!$D$19,IF('Base de datos'!V173="Riesgo Alto",Variables!$E$19,IF(V173="Riesgo muy Alto",Variables!$E$19))))</f>
        <v xml:space="preserve">• Refuezo habilidades blandas 
• Seguimiento Lideres
•Refuerzo continuo
</v>
      </c>
      <c r="Y173" s="73" t="str">
        <f t="shared" si="55"/>
        <v>Riesgo Bajo</v>
      </c>
      <c r="Z173" s="80" t="str">
        <f>IF(Y173="Riesgo Bajo",Variables!$C$22,IF(Y173="Riesgo Medio",Variables!$D$22,IF(Y173="Riesgo Alto",Variables!$E$22,IF(Y173="Riesgo muy Alto",Variables!$E$22))))</f>
        <v>• Refuezo interacciones grupales 
• Trabajos colaborativos
• Seguimiento y refuerzo habilidades individuales</v>
      </c>
      <c r="AB173" s="73" t="str">
        <f t="shared" si="56"/>
        <v>Riesgo Bajo</v>
      </c>
      <c r="AC173" s="80" t="str">
        <f>IF(AB173="Riesgo Bajo",Variables!$C$25,IF(AB173="Riesgo Medio",Variables!$D$25,IF(AB173="Riesgo Alto",Variables!$E$25,IF(AB173="Riesgo muy Alto",Variables!$E$25))))</f>
        <v>• Continuar retroalimentación constante
• Grupos focales y participativos
• Incentivos cumplimento de logros</v>
      </c>
      <c r="AE173" s="73" t="str">
        <f t="shared" si="57"/>
        <v>Riesgo Bajo</v>
      </c>
      <c r="AF173" s="80" t="str">
        <f>IF(AE173="Riesgo Bajo",Variables!$C$28,IF(AE173="Riesgo Medio",Variables!$D$28,IF(AE173="Riesgo Alto",Variables!$E$28,IF(AE173="Riesgo muy Alto",Variables!$E$28))))</f>
        <v>• Continuar con induccion al puesto, organizacional y seguimiento</v>
      </c>
      <c r="AH173" s="73" t="str">
        <f t="shared" si="58"/>
        <v>Riesgo Bajo</v>
      </c>
      <c r="AI173" s="80" t="str">
        <f>IF(AH173="Riesgo Bajo",Variables!$C$31,IF(AH173="Riesgo Medio",Variables!$D$31,IF(AH173="Riesgo Alto",Variables!$E$31,IF(AH173="Riesgo muy Alto",Variables!$E$31))))</f>
        <v>• Continuar con elplan de formación y desarrollo
• Reforzar formaciones 
• Seguimiento cronogramas de capacitación</v>
      </c>
      <c r="AK173" s="73" t="str">
        <f t="shared" si="59"/>
        <v>Riesgo Bajo</v>
      </c>
      <c r="AL173" s="80" t="str">
        <f>IF(AK173="Riesgo Bajo",Variables!$C$34,IF(AK173="Riesgo Medio",Variables!$D$34,IF(AK173="Riesgo Alto",Variables!$E$34,IF(AK173="Riesgo muy Alto",Variables!$E$34))))</f>
        <v>• Continuar plan de desarrollo en puesto de trabajo</v>
      </c>
      <c r="AN173" s="73" t="str">
        <f t="shared" si="60"/>
        <v>Riesgo Bajo</v>
      </c>
      <c r="AO173" s="80" t="str">
        <f>IF(AN173="Riesgo Bajo",Variables!$C$37,IF(AN173="Riesgo Medio",Variables!$D$37,IF(AN173="Riesgo Alto",Variables!$E$37,IF(AN173="Riesgo muy Alto",Variables!$E$37))))</f>
        <v xml:space="preserve">• Supervision constante roles y responsabilidades
• Formación en Planeacion estrategica
• Refuerzo en Distribucion eficaz del tiempo </v>
      </c>
      <c r="AQ173" s="73" t="str">
        <f t="shared" si="61"/>
        <v>Riesgo Bajo</v>
      </c>
      <c r="AR173" s="80" t="str">
        <f>IF(AQ173="Riesgo Bajo",Variables!$C$40,IF(AQ173="Riesgo Medio",Variables!$D$40,IF(AQ173="Riesgo Alto",Variables!$E$40,IF(AQ173="Riesgo muy Alto",Variables!$E$40))))</f>
        <v xml:space="preserve">• Continuar acciones de preventivas sobre demandas de trabajo
• Ejecutar cronogramas con tiempos de entrega 
• Programación de horarios de acuerdo a normativiudad
• Seguimiento a horarios adicionales y su compensación
</v>
      </c>
      <c r="AT173" s="73" t="str">
        <f t="shared" si="62"/>
        <v>Riesgo Bajo</v>
      </c>
      <c r="AU173" s="80" t="str">
        <f>IF(AT173="Riesgo Bajo",Variables!$C$43,IF(AT173="Riesgo Medio",Variables!$D$43,IF(AT173="Riesgo Alto",Variables!$E$43,IF(AT173="Riesgo muy Alto",Variables!$E$43))))</f>
        <v xml:space="preserve">• Marcar prioridades en las tareas. 
• Establecer cronograas de entrega
•  Garantizar descansos y pausas activas
</v>
      </c>
      <c r="AV173" s="65" t="e">
        <f t="shared" si="63"/>
        <v>#DIV/0!</v>
      </c>
      <c r="AW173" s="73"/>
      <c r="AY173" s="73" t="str">
        <f t="shared" si="65"/>
        <v>Riesgo Bajo</v>
      </c>
      <c r="AZ173" s="80" t="str">
        <f>IF(AY173="Riesgo Bajo",Variables!$C$47,IF(AY173="Riesgo Medio",Variables!$D$47,IF(AY173="Riesgo Alto",Variables!$E$47,IF(AY173="Riesgo muy Alto",Variables!$E$47))))</f>
        <v>• Divulgar alianzas estrategicas para  actividades de esparcimiento y recreacion
• Promover espacios de crecimiento personal, academico, espiritual o deportivo de forma periodica</v>
      </c>
      <c r="BB173" s="73" t="str">
        <f t="shared" si="66"/>
        <v>Riesgo Bajo</v>
      </c>
      <c r="BC173" s="80" t="str">
        <f>IF(BB173="Riesgo Bajo",Variables!$C$50,IF(BB173="Riesgo Medio",Variables!$D$50,IF(BB173="Riesgo Alto",Variables!$E$50,IF(BB173="Riesgo muy Alto",Variables!$E$50))))</f>
        <v xml:space="preserve">• Capacitar en manejo de las finanzas personales y familiares.
•  Promover ahorros </v>
      </c>
      <c r="BE173" s="73" t="str">
        <f t="shared" si="67"/>
        <v>Riesgo Bajo</v>
      </c>
      <c r="BF173" s="80" t="str">
        <f>IF(BE173="Riesgo Bajo",Variables!$C$53,IF(BE173="Riesgo Medio",Variables!$D$53,IF(BE173="Riesgo Alto",Variables!$E$53,IF(BE173="Riesgo muy Alto",Variables!$E$53))))</f>
        <v>• Sin amenaza, conservación, remodelaciones de acuerdo a condiciones economicas</v>
      </c>
      <c r="BH173" s="73" t="str">
        <f t="shared" si="68"/>
        <v>Riesgo Bajo</v>
      </c>
      <c r="BI173" s="80" t="str">
        <f>IF(BH173="Riesgo Bajo",Variables!$C$56,IF(BH173="Riesgo Medio",Variables!$D$56,IF(BH173="Riesgo Alto",Variables!$E$56,IF(BH173="Riesgo muy Alto",Variables!$E$56))))</f>
        <v xml:space="preserve">• Formaciones en manejo del estrés, inteligencia emocional, manejo de situaciones conflictivas, esparcimiento y tiempo libre
</v>
      </c>
      <c r="BK173" s="73" t="str">
        <f t="shared" si="69"/>
        <v>Riesgo Bajo</v>
      </c>
      <c r="BL173" s="80" t="str">
        <f>IF(BJ173&lt;=30,Variables!$C$59,IF(BJ173&lt;=50,Variables!$D$59,IF(BJ173&lt;=60,Variables!$E$59,IF(BJ173&gt;=100,Variables!E231))))</f>
        <v>• Promoción de la salud mental y prevención del trastorno mental en el  trabajo.
• Fomento de estilos de vida saludables.</v>
      </c>
    </row>
    <row r="174" spans="2:64" s="65" customFormat="1" ht="57" customHeight="1" x14ac:dyDescent="0.25">
      <c r="B174" s="66"/>
      <c r="E174" s="66"/>
      <c r="F174" s="66"/>
      <c r="G174" s="66"/>
      <c r="I174" s="67"/>
      <c r="J174" s="78" t="b">
        <f t="shared" si="71"/>
        <v>0</v>
      </c>
      <c r="K174" s="67"/>
      <c r="L174" s="78" t="b">
        <f t="shared" si="50"/>
        <v>0</v>
      </c>
      <c r="N174" s="73" t="str">
        <f t="shared" si="51"/>
        <v>Sin riesgo</v>
      </c>
      <c r="O174" s="74" t="str">
        <f t="shared" si="70"/>
        <v>Medidas de refuerzo, prevención</v>
      </c>
      <c r="Q174" s="22" t="s">
        <v>25</v>
      </c>
      <c r="R174" s="80" t="str">
        <f t="shared" si="52"/>
        <v>ActIvidades de promoción y prevención,seguimiento examenes periodicos</v>
      </c>
      <c r="S174" s="68" t="e">
        <f t="shared" si="53"/>
        <v>#DIV/0!</v>
      </c>
      <c r="T174" s="66"/>
      <c r="V174" s="73" t="str">
        <f t="shared" si="54"/>
        <v>Riesgo Bajo</v>
      </c>
      <c r="W174" s="74" t="str">
        <f>IF(V174="Riesgo Bajo",Variables!$C$19,IF('Base de datos'!V174="Riesgo Medio",Variables!$D$19,IF('Base de datos'!V174="Riesgo Alto",Variables!$E$19,IF(V174="Riesgo muy Alto",Variables!$E$19))))</f>
        <v xml:space="preserve">• Refuezo habilidades blandas 
• Seguimiento Lideres
•Refuerzo continuo
</v>
      </c>
      <c r="Y174" s="73" t="str">
        <f t="shared" si="55"/>
        <v>Riesgo Bajo</v>
      </c>
      <c r="Z174" s="80" t="str">
        <f>IF(Y174="Riesgo Bajo",Variables!$C$22,IF(Y174="Riesgo Medio",Variables!$D$22,IF(Y174="Riesgo Alto",Variables!$E$22,IF(Y174="Riesgo muy Alto",Variables!$E$22))))</f>
        <v>• Refuezo interacciones grupales 
• Trabajos colaborativos
• Seguimiento y refuerzo habilidades individuales</v>
      </c>
      <c r="AB174" s="73" t="str">
        <f t="shared" si="56"/>
        <v>Riesgo Bajo</v>
      </c>
      <c r="AC174" s="80" t="str">
        <f>IF(AB174="Riesgo Bajo",Variables!$C$25,IF(AB174="Riesgo Medio",Variables!$D$25,IF(AB174="Riesgo Alto",Variables!$E$25,IF(AB174="Riesgo muy Alto",Variables!$E$25))))</f>
        <v>• Continuar retroalimentación constante
• Grupos focales y participativos
• Incentivos cumplimento de logros</v>
      </c>
      <c r="AE174" s="73" t="str">
        <f t="shared" si="57"/>
        <v>Riesgo Bajo</v>
      </c>
      <c r="AF174" s="80" t="str">
        <f>IF(AE174="Riesgo Bajo",Variables!$C$28,IF(AE174="Riesgo Medio",Variables!$D$28,IF(AE174="Riesgo Alto",Variables!$E$28,IF(AE174="Riesgo muy Alto",Variables!$E$28))))</f>
        <v>• Continuar con induccion al puesto, organizacional y seguimiento</v>
      </c>
      <c r="AH174" s="73" t="str">
        <f t="shared" si="58"/>
        <v>Riesgo Bajo</v>
      </c>
      <c r="AI174" s="80" t="str">
        <f>IF(AH174="Riesgo Bajo",Variables!$C$31,IF(AH174="Riesgo Medio",Variables!$D$31,IF(AH174="Riesgo Alto",Variables!$E$31,IF(AH174="Riesgo muy Alto",Variables!$E$31))))</f>
        <v>• Continuar con elplan de formación y desarrollo
• Reforzar formaciones 
• Seguimiento cronogramas de capacitación</v>
      </c>
      <c r="AK174" s="73" t="str">
        <f t="shared" si="59"/>
        <v>Riesgo Bajo</v>
      </c>
      <c r="AL174" s="80" t="str">
        <f>IF(AK174="Riesgo Bajo",Variables!$C$34,IF(AK174="Riesgo Medio",Variables!$D$34,IF(AK174="Riesgo Alto",Variables!$E$34,IF(AK174="Riesgo muy Alto",Variables!$E$34))))</f>
        <v>• Continuar plan de desarrollo en puesto de trabajo</v>
      </c>
      <c r="AN174" s="73" t="str">
        <f t="shared" si="60"/>
        <v>Riesgo Bajo</v>
      </c>
      <c r="AO174" s="80" t="str">
        <f>IF(AN174="Riesgo Bajo",Variables!$C$37,IF(AN174="Riesgo Medio",Variables!$D$37,IF(AN174="Riesgo Alto",Variables!$E$37,IF(AN174="Riesgo muy Alto",Variables!$E$37))))</f>
        <v xml:space="preserve">• Supervision constante roles y responsabilidades
• Formación en Planeacion estrategica
• Refuerzo en Distribucion eficaz del tiempo </v>
      </c>
      <c r="AQ174" s="73" t="str">
        <f t="shared" si="61"/>
        <v>Riesgo Bajo</v>
      </c>
      <c r="AR174" s="80" t="str">
        <f>IF(AQ174="Riesgo Bajo",Variables!$C$40,IF(AQ174="Riesgo Medio",Variables!$D$40,IF(AQ174="Riesgo Alto",Variables!$E$40,IF(AQ174="Riesgo muy Alto",Variables!$E$40))))</f>
        <v xml:space="preserve">• Continuar acciones de preventivas sobre demandas de trabajo
• Ejecutar cronogramas con tiempos de entrega 
• Programación de horarios de acuerdo a normativiudad
• Seguimiento a horarios adicionales y su compensación
</v>
      </c>
      <c r="AT174" s="73" t="str">
        <f t="shared" si="62"/>
        <v>Riesgo Bajo</v>
      </c>
      <c r="AU174" s="80" t="str">
        <f>IF(AT174="Riesgo Bajo",Variables!$C$43,IF(AT174="Riesgo Medio",Variables!$D$43,IF(AT174="Riesgo Alto",Variables!$E$43,IF(AT174="Riesgo muy Alto",Variables!$E$43))))</f>
        <v xml:space="preserve">• Marcar prioridades en las tareas. 
• Establecer cronograas de entrega
•  Garantizar descansos y pausas activas
</v>
      </c>
      <c r="AV174" s="65" t="e">
        <f t="shared" si="63"/>
        <v>#DIV/0!</v>
      </c>
      <c r="AW174" s="73"/>
      <c r="AY174" s="73" t="str">
        <f t="shared" si="65"/>
        <v>Riesgo Bajo</v>
      </c>
      <c r="AZ174" s="80" t="str">
        <f>IF(AY174="Riesgo Bajo",Variables!$C$47,IF(AY174="Riesgo Medio",Variables!$D$47,IF(AY174="Riesgo Alto",Variables!$E$47,IF(AY174="Riesgo muy Alto",Variables!$E$47))))</f>
        <v>• Divulgar alianzas estrategicas para  actividades de esparcimiento y recreacion
• Promover espacios de crecimiento personal, academico, espiritual o deportivo de forma periodica</v>
      </c>
      <c r="BB174" s="73" t="str">
        <f t="shared" si="66"/>
        <v>Riesgo Bajo</v>
      </c>
      <c r="BC174" s="80" t="str">
        <f>IF(BB174="Riesgo Bajo",Variables!$C$50,IF(BB174="Riesgo Medio",Variables!$D$50,IF(BB174="Riesgo Alto",Variables!$E$50,IF(BB174="Riesgo muy Alto",Variables!$E$50))))</f>
        <v xml:space="preserve">• Capacitar en manejo de las finanzas personales y familiares.
•  Promover ahorros </v>
      </c>
      <c r="BE174" s="73" t="str">
        <f t="shared" si="67"/>
        <v>Riesgo Bajo</v>
      </c>
      <c r="BF174" s="80" t="str">
        <f>IF(BE174="Riesgo Bajo",Variables!$C$53,IF(BE174="Riesgo Medio",Variables!$D$53,IF(BE174="Riesgo Alto",Variables!$E$53,IF(BE174="Riesgo muy Alto",Variables!$E$53))))</f>
        <v>• Sin amenaza, conservación, remodelaciones de acuerdo a condiciones economicas</v>
      </c>
      <c r="BH174" s="73" t="str">
        <f t="shared" si="68"/>
        <v>Riesgo Bajo</v>
      </c>
      <c r="BI174" s="80" t="str">
        <f>IF(BH174="Riesgo Bajo",Variables!$C$56,IF(BH174="Riesgo Medio",Variables!$D$56,IF(BH174="Riesgo Alto",Variables!$E$56,IF(BH174="Riesgo muy Alto",Variables!$E$56))))</f>
        <v xml:space="preserve">• Formaciones en manejo del estrés, inteligencia emocional, manejo de situaciones conflictivas, esparcimiento y tiempo libre
</v>
      </c>
      <c r="BK174" s="73" t="str">
        <f t="shared" si="69"/>
        <v>Riesgo Bajo</v>
      </c>
      <c r="BL174" s="80" t="str">
        <f>IF(BJ174&lt;=30,Variables!$C$59,IF(BJ174&lt;=50,Variables!$D$59,IF(BJ174&lt;=60,Variables!$E$59,IF(BJ174&gt;=100,Variables!E232))))</f>
        <v>• Promoción de la salud mental y prevención del trastorno mental en el  trabajo.
• Fomento de estilos de vida saludables.</v>
      </c>
    </row>
    <row r="175" spans="2:64" s="65" customFormat="1" ht="57" customHeight="1" x14ac:dyDescent="0.25">
      <c r="B175" s="66"/>
      <c r="E175" s="66"/>
      <c r="F175" s="66"/>
      <c r="G175" s="66"/>
      <c r="I175" s="67"/>
      <c r="J175" s="78" t="b">
        <f t="shared" si="71"/>
        <v>0</v>
      </c>
      <c r="K175" s="67"/>
      <c r="L175" s="78" t="b">
        <f t="shared" si="50"/>
        <v>0</v>
      </c>
      <c r="N175" s="73" t="str">
        <f t="shared" si="51"/>
        <v>Sin riesgo</v>
      </c>
      <c r="O175" s="74" t="str">
        <f t="shared" si="70"/>
        <v>Medidas de refuerzo, prevención</v>
      </c>
      <c r="Q175" s="22" t="s">
        <v>25</v>
      </c>
      <c r="R175" s="80" t="str">
        <f t="shared" si="52"/>
        <v>ActIvidades de promoción y prevención,seguimiento examenes periodicos</v>
      </c>
      <c r="S175" s="68" t="e">
        <f t="shared" si="53"/>
        <v>#DIV/0!</v>
      </c>
      <c r="T175" s="66"/>
      <c r="V175" s="73" t="str">
        <f t="shared" si="54"/>
        <v>Riesgo Bajo</v>
      </c>
      <c r="W175" s="74" t="str">
        <f>IF(V175="Riesgo Bajo",Variables!$C$19,IF('Base de datos'!V175="Riesgo Medio",Variables!$D$19,IF('Base de datos'!V175="Riesgo Alto",Variables!$E$19,IF(V175="Riesgo muy Alto",Variables!$E$19))))</f>
        <v xml:space="preserve">• Refuezo habilidades blandas 
• Seguimiento Lideres
•Refuerzo continuo
</v>
      </c>
      <c r="Y175" s="73" t="str">
        <f t="shared" si="55"/>
        <v>Riesgo Bajo</v>
      </c>
      <c r="Z175" s="80" t="str">
        <f>IF(Y175="Riesgo Bajo",Variables!$C$22,IF(Y175="Riesgo Medio",Variables!$D$22,IF(Y175="Riesgo Alto",Variables!$E$22,IF(Y175="Riesgo muy Alto",Variables!$E$22))))</f>
        <v>• Refuezo interacciones grupales 
• Trabajos colaborativos
• Seguimiento y refuerzo habilidades individuales</v>
      </c>
      <c r="AB175" s="73" t="str">
        <f t="shared" si="56"/>
        <v>Riesgo Bajo</v>
      </c>
      <c r="AC175" s="80" t="str">
        <f>IF(AB175="Riesgo Bajo",Variables!$C$25,IF(AB175="Riesgo Medio",Variables!$D$25,IF(AB175="Riesgo Alto",Variables!$E$25,IF(AB175="Riesgo muy Alto",Variables!$E$25))))</f>
        <v>• Continuar retroalimentación constante
• Grupos focales y participativos
• Incentivos cumplimento de logros</v>
      </c>
      <c r="AE175" s="73" t="str">
        <f t="shared" si="57"/>
        <v>Riesgo Bajo</v>
      </c>
      <c r="AF175" s="80" t="str">
        <f>IF(AE175="Riesgo Bajo",Variables!$C$28,IF(AE175="Riesgo Medio",Variables!$D$28,IF(AE175="Riesgo Alto",Variables!$E$28,IF(AE175="Riesgo muy Alto",Variables!$E$28))))</f>
        <v>• Continuar con induccion al puesto, organizacional y seguimiento</v>
      </c>
      <c r="AH175" s="73" t="str">
        <f t="shared" si="58"/>
        <v>Riesgo Bajo</v>
      </c>
      <c r="AI175" s="80" t="str">
        <f>IF(AH175="Riesgo Bajo",Variables!$C$31,IF(AH175="Riesgo Medio",Variables!$D$31,IF(AH175="Riesgo Alto",Variables!$E$31,IF(AH175="Riesgo muy Alto",Variables!$E$31))))</f>
        <v>• Continuar con elplan de formación y desarrollo
• Reforzar formaciones 
• Seguimiento cronogramas de capacitación</v>
      </c>
      <c r="AK175" s="73" t="str">
        <f t="shared" si="59"/>
        <v>Riesgo Bajo</v>
      </c>
      <c r="AL175" s="80" t="str">
        <f>IF(AK175="Riesgo Bajo",Variables!$C$34,IF(AK175="Riesgo Medio",Variables!$D$34,IF(AK175="Riesgo Alto",Variables!$E$34,IF(AK175="Riesgo muy Alto",Variables!$E$34))))</f>
        <v>• Continuar plan de desarrollo en puesto de trabajo</v>
      </c>
      <c r="AN175" s="73" t="str">
        <f t="shared" si="60"/>
        <v>Riesgo Bajo</v>
      </c>
      <c r="AO175" s="80" t="str">
        <f>IF(AN175="Riesgo Bajo",Variables!$C$37,IF(AN175="Riesgo Medio",Variables!$D$37,IF(AN175="Riesgo Alto",Variables!$E$37,IF(AN175="Riesgo muy Alto",Variables!$E$37))))</f>
        <v xml:space="preserve">• Supervision constante roles y responsabilidades
• Formación en Planeacion estrategica
• Refuerzo en Distribucion eficaz del tiempo </v>
      </c>
      <c r="AQ175" s="73" t="str">
        <f t="shared" si="61"/>
        <v>Riesgo Bajo</v>
      </c>
      <c r="AR175" s="80" t="str">
        <f>IF(AQ175="Riesgo Bajo",Variables!$C$40,IF(AQ175="Riesgo Medio",Variables!$D$40,IF(AQ175="Riesgo Alto",Variables!$E$40,IF(AQ175="Riesgo muy Alto",Variables!$E$40))))</f>
        <v xml:space="preserve">• Continuar acciones de preventivas sobre demandas de trabajo
• Ejecutar cronogramas con tiempos de entrega 
• Programación de horarios de acuerdo a normativiudad
• Seguimiento a horarios adicionales y su compensación
</v>
      </c>
      <c r="AT175" s="73" t="str">
        <f t="shared" si="62"/>
        <v>Riesgo Bajo</v>
      </c>
      <c r="AU175" s="80" t="str">
        <f>IF(AT175="Riesgo Bajo",Variables!$C$43,IF(AT175="Riesgo Medio",Variables!$D$43,IF(AT175="Riesgo Alto",Variables!$E$43,IF(AT175="Riesgo muy Alto",Variables!$E$43))))</f>
        <v xml:space="preserve">• Marcar prioridades en las tareas. 
• Establecer cronograas de entrega
•  Garantizar descansos y pausas activas
</v>
      </c>
      <c r="AV175" s="65" t="e">
        <f t="shared" si="63"/>
        <v>#DIV/0!</v>
      </c>
      <c r="AW175" s="73"/>
      <c r="AY175" s="73" t="str">
        <f t="shared" si="65"/>
        <v>Riesgo Bajo</v>
      </c>
      <c r="AZ175" s="80" t="str">
        <f>IF(AY175="Riesgo Bajo",Variables!$C$47,IF(AY175="Riesgo Medio",Variables!$D$47,IF(AY175="Riesgo Alto",Variables!$E$47,IF(AY175="Riesgo muy Alto",Variables!$E$47))))</f>
        <v>• Divulgar alianzas estrategicas para  actividades de esparcimiento y recreacion
• Promover espacios de crecimiento personal, academico, espiritual o deportivo de forma periodica</v>
      </c>
      <c r="BB175" s="73" t="str">
        <f t="shared" si="66"/>
        <v>Riesgo Bajo</v>
      </c>
      <c r="BC175" s="80" t="str">
        <f>IF(BB175="Riesgo Bajo",Variables!$C$50,IF(BB175="Riesgo Medio",Variables!$D$50,IF(BB175="Riesgo Alto",Variables!$E$50,IF(BB175="Riesgo muy Alto",Variables!$E$50))))</f>
        <v xml:space="preserve">• Capacitar en manejo de las finanzas personales y familiares.
•  Promover ahorros </v>
      </c>
      <c r="BE175" s="73" t="str">
        <f t="shared" si="67"/>
        <v>Riesgo Bajo</v>
      </c>
      <c r="BF175" s="80" t="str">
        <f>IF(BE175="Riesgo Bajo",Variables!$C$53,IF(BE175="Riesgo Medio",Variables!$D$53,IF(BE175="Riesgo Alto",Variables!$E$53,IF(BE175="Riesgo muy Alto",Variables!$E$53))))</f>
        <v>• Sin amenaza, conservación, remodelaciones de acuerdo a condiciones economicas</v>
      </c>
      <c r="BH175" s="73" t="str">
        <f t="shared" si="68"/>
        <v>Riesgo Bajo</v>
      </c>
      <c r="BI175" s="80" t="str">
        <f>IF(BH175="Riesgo Bajo",Variables!$C$56,IF(BH175="Riesgo Medio",Variables!$D$56,IF(BH175="Riesgo Alto",Variables!$E$56,IF(BH175="Riesgo muy Alto",Variables!$E$56))))</f>
        <v xml:space="preserve">• Formaciones en manejo del estrés, inteligencia emocional, manejo de situaciones conflictivas, esparcimiento y tiempo libre
</v>
      </c>
      <c r="BK175" s="73" t="str">
        <f t="shared" si="69"/>
        <v>Riesgo Bajo</v>
      </c>
      <c r="BL175" s="80" t="str">
        <f>IF(BJ175&lt;=30,Variables!$C$59,IF(BJ175&lt;=50,Variables!$D$59,IF(BJ175&lt;=60,Variables!$E$59,IF(BJ175&gt;=100,Variables!E233))))</f>
        <v>• Promoción de la salud mental y prevención del trastorno mental en el  trabajo.
• Fomento de estilos de vida saludables.</v>
      </c>
    </row>
    <row r="176" spans="2:64" s="65" customFormat="1" ht="57" customHeight="1" x14ac:dyDescent="0.25">
      <c r="B176" s="66"/>
      <c r="E176" s="66"/>
      <c r="F176" s="66"/>
      <c r="G176" s="66"/>
      <c r="I176" s="67"/>
      <c r="J176" s="78" t="b">
        <f t="shared" si="71"/>
        <v>0</v>
      </c>
      <c r="K176" s="67"/>
      <c r="L176" s="78" t="b">
        <f t="shared" si="50"/>
        <v>0</v>
      </c>
      <c r="N176" s="73" t="str">
        <f t="shared" si="51"/>
        <v>Sin riesgo</v>
      </c>
      <c r="O176" s="74" t="str">
        <f t="shared" si="70"/>
        <v>Medidas de refuerzo, prevención</v>
      </c>
      <c r="Q176" s="22" t="s">
        <v>25</v>
      </c>
      <c r="R176" s="80" t="str">
        <f t="shared" si="52"/>
        <v>ActIvidades de promoción y prevención,seguimiento examenes periodicos</v>
      </c>
      <c r="S176" s="68" t="e">
        <f t="shared" si="53"/>
        <v>#DIV/0!</v>
      </c>
      <c r="T176" s="66"/>
      <c r="V176" s="73" t="str">
        <f t="shared" si="54"/>
        <v>Riesgo Bajo</v>
      </c>
      <c r="W176" s="74" t="str">
        <f>IF(V176="Riesgo Bajo",Variables!$C$19,IF('Base de datos'!V176="Riesgo Medio",Variables!$D$19,IF('Base de datos'!V176="Riesgo Alto",Variables!$E$19,IF(V176="Riesgo muy Alto",Variables!$E$19))))</f>
        <v xml:space="preserve">• Refuezo habilidades blandas 
• Seguimiento Lideres
•Refuerzo continuo
</v>
      </c>
      <c r="Y176" s="73" t="str">
        <f t="shared" si="55"/>
        <v>Riesgo Bajo</v>
      </c>
      <c r="Z176" s="80" t="str">
        <f>IF(Y176="Riesgo Bajo",Variables!$C$22,IF(Y176="Riesgo Medio",Variables!$D$22,IF(Y176="Riesgo Alto",Variables!$E$22,IF(Y176="Riesgo muy Alto",Variables!$E$22))))</f>
        <v>• Refuezo interacciones grupales 
• Trabajos colaborativos
• Seguimiento y refuerzo habilidades individuales</v>
      </c>
      <c r="AB176" s="73" t="str">
        <f t="shared" si="56"/>
        <v>Riesgo Bajo</v>
      </c>
      <c r="AC176" s="80" t="str">
        <f>IF(AB176="Riesgo Bajo",Variables!$C$25,IF(AB176="Riesgo Medio",Variables!$D$25,IF(AB176="Riesgo Alto",Variables!$E$25,IF(AB176="Riesgo muy Alto",Variables!$E$25))))</f>
        <v>• Continuar retroalimentación constante
• Grupos focales y participativos
• Incentivos cumplimento de logros</v>
      </c>
      <c r="AE176" s="73" t="str">
        <f t="shared" si="57"/>
        <v>Riesgo Bajo</v>
      </c>
      <c r="AF176" s="80" t="str">
        <f>IF(AE176="Riesgo Bajo",Variables!$C$28,IF(AE176="Riesgo Medio",Variables!$D$28,IF(AE176="Riesgo Alto",Variables!$E$28,IF(AE176="Riesgo muy Alto",Variables!$E$28))))</f>
        <v>• Continuar con induccion al puesto, organizacional y seguimiento</v>
      </c>
      <c r="AH176" s="73" t="str">
        <f t="shared" si="58"/>
        <v>Riesgo Bajo</v>
      </c>
      <c r="AI176" s="80" t="str">
        <f>IF(AH176="Riesgo Bajo",Variables!$C$31,IF(AH176="Riesgo Medio",Variables!$D$31,IF(AH176="Riesgo Alto",Variables!$E$31,IF(AH176="Riesgo muy Alto",Variables!$E$31))))</f>
        <v>• Continuar con elplan de formación y desarrollo
• Reforzar formaciones 
• Seguimiento cronogramas de capacitación</v>
      </c>
      <c r="AK176" s="73" t="str">
        <f t="shared" si="59"/>
        <v>Riesgo Bajo</v>
      </c>
      <c r="AL176" s="80" t="str">
        <f>IF(AK176="Riesgo Bajo",Variables!$C$34,IF(AK176="Riesgo Medio",Variables!$D$34,IF(AK176="Riesgo Alto",Variables!$E$34,IF(AK176="Riesgo muy Alto",Variables!$E$34))))</f>
        <v>• Continuar plan de desarrollo en puesto de trabajo</v>
      </c>
      <c r="AN176" s="73" t="str">
        <f t="shared" si="60"/>
        <v>Riesgo Bajo</v>
      </c>
      <c r="AO176" s="80" t="str">
        <f>IF(AN176="Riesgo Bajo",Variables!$C$37,IF(AN176="Riesgo Medio",Variables!$D$37,IF(AN176="Riesgo Alto",Variables!$E$37,IF(AN176="Riesgo muy Alto",Variables!$E$37))))</f>
        <v xml:space="preserve">• Supervision constante roles y responsabilidades
• Formación en Planeacion estrategica
• Refuerzo en Distribucion eficaz del tiempo </v>
      </c>
      <c r="AQ176" s="73" t="str">
        <f t="shared" si="61"/>
        <v>Riesgo Bajo</v>
      </c>
      <c r="AR176" s="80" t="str">
        <f>IF(AQ176="Riesgo Bajo",Variables!$C$40,IF(AQ176="Riesgo Medio",Variables!$D$40,IF(AQ176="Riesgo Alto",Variables!$E$40,IF(AQ176="Riesgo muy Alto",Variables!$E$40))))</f>
        <v xml:space="preserve">• Continuar acciones de preventivas sobre demandas de trabajo
• Ejecutar cronogramas con tiempos de entrega 
• Programación de horarios de acuerdo a normativiudad
• Seguimiento a horarios adicionales y su compensación
</v>
      </c>
      <c r="AT176" s="73" t="str">
        <f t="shared" si="62"/>
        <v>Riesgo Bajo</v>
      </c>
      <c r="AU176" s="80" t="str">
        <f>IF(AT176="Riesgo Bajo",Variables!$C$43,IF(AT176="Riesgo Medio",Variables!$D$43,IF(AT176="Riesgo Alto",Variables!$E$43,IF(AT176="Riesgo muy Alto",Variables!$E$43))))</f>
        <v xml:space="preserve">• Marcar prioridades en las tareas. 
• Establecer cronograas de entrega
•  Garantizar descansos y pausas activas
</v>
      </c>
      <c r="AV176" s="65" t="e">
        <f t="shared" si="63"/>
        <v>#DIV/0!</v>
      </c>
      <c r="AW176" s="73"/>
      <c r="AY176" s="73" t="str">
        <f t="shared" si="65"/>
        <v>Riesgo Bajo</v>
      </c>
      <c r="AZ176" s="80" t="str">
        <f>IF(AY176="Riesgo Bajo",Variables!$C$47,IF(AY176="Riesgo Medio",Variables!$D$47,IF(AY176="Riesgo Alto",Variables!$E$47,IF(AY176="Riesgo muy Alto",Variables!$E$47))))</f>
        <v>• Divulgar alianzas estrategicas para  actividades de esparcimiento y recreacion
• Promover espacios de crecimiento personal, academico, espiritual o deportivo de forma periodica</v>
      </c>
      <c r="BB176" s="73" t="str">
        <f t="shared" si="66"/>
        <v>Riesgo Bajo</v>
      </c>
      <c r="BC176" s="80" t="str">
        <f>IF(BB176="Riesgo Bajo",Variables!$C$50,IF(BB176="Riesgo Medio",Variables!$D$50,IF(BB176="Riesgo Alto",Variables!$E$50,IF(BB176="Riesgo muy Alto",Variables!$E$50))))</f>
        <v xml:space="preserve">• Capacitar en manejo de las finanzas personales y familiares.
•  Promover ahorros </v>
      </c>
      <c r="BE176" s="73" t="str">
        <f t="shared" si="67"/>
        <v>Riesgo Bajo</v>
      </c>
      <c r="BF176" s="80" t="str">
        <f>IF(BE176="Riesgo Bajo",Variables!$C$53,IF(BE176="Riesgo Medio",Variables!$D$53,IF(BE176="Riesgo Alto",Variables!$E$53,IF(BE176="Riesgo muy Alto",Variables!$E$53))))</f>
        <v>• Sin amenaza, conservación, remodelaciones de acuerdo a condiciones economicas</v>
      </c>
      <c r="BH176" s="73" t="str">
        <f t="shared" si="68"/>
        <v>Riesgo Bajo</v>
      </c>
      <c r="BI176" s="80" t="str">
        <f>IF(BH176="Riesgo Bajo",Variables!$C$56,IF(BH176="Riesgo Medio",Variables!$D$56,IF(BH176="Riesgo Alto",Variables!$E$56,IF(BH176="Riesgo muy Alto",Variables!$E$56))))</f>
        <v xml:space="preserve">• Formaciones en manejo del estrés, inteligencia emocional, manejo de situaciones conflictivas, esparcimiento y tiempo libre
</v>
      </c>
      <c r="BK176" s="73" t="str">
        <f t="shared" si="69"/>
        <v>Riesgo Bajo</v>
      </c>
      <c r="BL176" s="80" t="str">
        <f>IF(BJ176&lt;=30,Variables!$C$59,IF(BJ176&lt;=50,Variables!$D$59,IF(BJ176&lt;=60,Variables!$E$59,IF(BJ176&gt;=100,Variables!E234))))</f>
        <v>• Promoción de la salud mental y prevención del trastorno mental en el  trabajo.
• Fomento de estilos de vida saludables.</v>
      </c>
    </row>
    <row r="177" spans="2:64" s="65" customFormat="1" ht="57" customHeight="1" x14ac:dyDescent="0.25">
      <c r="B177" s="66"/>
      <c r="E177" s="66"/>
      <c r="F177" s="66"/>
      <c r="G177" s="66"/>
      <c r="I177" s="67"/>
      <c r="J177" s="78" t="b">
        <f t="shared" si="71"/>
        <v>0</v>
      </c>
      <c r="K177" s="67"/>
      <c r="L177" s="78" t="b">
        <f t="shared" si="50"/>
        <v>0</v>
      </c>
      <c r="N177" s="73" t="str">
        <f t="shared" si="51"/>
        <v>Sin riesgo</v>
      </c>
      <c r="O177" s="74" t="str">
        <f t="shared" si="70"/>
        <v>Medidas de refuerzo, prevención</v>
      </c>
      <c r="Q177" s="22" t="s">
        <v>25</v>
      </c>
      <c r="R177" s="80" t="str">
        <f t="shared" si="52"/>
        <v>ActIvidades de promoción y prevención,seguimiento examenes periodicos</v>
      </c>
      <c r="S177" s="68" t="e">
        <f t="shared" si="53"/>
        <v>#DIV/0!</v>
      </c>
      <c r="T177" s="66"/>
      <c r="V177" s="73" t="str">
        <f t="shared" si="54"/>
        <v>Riesgo Bajo</v>
      </c>
      <c r="W177" s="74" t="str">
        <f>IF(V177="Riesgo Bajo",Variables!$C$19,IF('Base de datos'!V177="Riesgo Medio",Variables!$D$19,IF('Base de datos'!V177="Riesgo Alto",Variables!$E$19,IF(V177="Riesgo muy Alto",Variables!$E$19))))</f>
        <v xml:space="preserve">• Refuezo habilidades blandas 
• Seguimiento Lideres
•Refuerzo continuo
</v>
      </c>
      <c r="Y177" s="73" t="str">
        <f t="shared" si="55"/>
        <v>Riesgo Bajo</v>
      </c>
      <c r="Z177" s="80" t="str">
        <f>IF(Y177="Riesgo Bajo",Variables!$C$22,IF(Y177="Riesgo Medio",Variables!$D$22,IF(Y177="Riesgo Alto",Variables!$E$22,IF(Y177="Riesgo muy Alto",Variables!$E$22))))</f>
        <v>• Refuezo interacciones grupales 
• Trabajos colaborativos
• Seguimiento y refuerzo habilidades individuales</v>
      </c>
      <c r="AB177" s="73" t="str">
        <f t="shared" si="56"/>
        <v>Riesgo Bajo</v>
      </c>
      <c r="AC177" s="80" t="str">
        <f>IF(AB177="Riesgo Bajo",Variables!$C$25,IF(AB177="Riesgo Medio",Variables!$D$25,IF(AB177="Riesgo Alto",Variables!$E$25,IF(AB177="Riesgo muy Alto",Variables!$E$25))))</f>
        <v>• Continuar retroalimentación constante
• Grupos focales y participativos
• Incentivos cumplimento de logros</v>
      </c>
      <c r="AE177" s="73" t="str">
        <f t="shared" si="57"/>
        <v>Riesgo Bajo</v>
      </c>
      <c r="AF177" s="80" t="str">
        <f>IF(AE177="Riesgo Bajo",Variables!$C$28,IF(AE177="Riesgo Medio",Variables!$D$28,IF(AE177="Riesgo Alto",Variables!$E$28,IF(AE177="Riesgo muy Alto",Variables!$E$28))))</f>
        <v>• Continuar con induccion al puesto, organizacional y seguimiento</v>
      </c>
      <c r="AH177" s="73" t="str">
        <f t="shared" si="58"/>
        <v>Riesgo Bajo</v>
      </c>
      <c r="AI177" s="80" t="str">
        <f>IF(AH177="Riesgo Bajo",Variables!$C$31,IF(AH177="Riesgo Medio",Variables!$D$31,IF(AH177="Riesgo Alto",Variables!$E$31,IF(AH177="Riesgo muy Alto",Variables!$E$31))))</f>
        <v>• Continuar con elplan de formación y desarrollo
• Reforzar formaciones 
• Seguimiento cronogramas de capacitación</v>
      </c>
      <c r="AK177" s="73" t="str">
        <f t="shared" si="59"/>
        <v>Riesgo Bajo</v>
      </c>
      <c r="AL177" s="80" t="str">
        <f>IF(AK177="Riesgo Bajo",Variables!$C$34,IF(AK177="Riesgo Medio",Variables!$D$34,IF(AK177="Riesgo Alto",Variables!$E$34,IF(AK177="Riesgo muy Alto",Variables!$E$34))))</f>
        <v>• Continuar plan de desarrollo en puesto de trabajo</v>
      </c>
      <c r="AN177" s="73" t="str">
        <f t="shared" si="60"/>
        <v>Riesgo Bajo</v>
      </c>
      <c r="AO177" s="80" t="str">
        <f>IF(AN177="Riesgo Bajo",Variables!$C$37,IF(AN177="Riesgo Medio",Variables!$D$37,IF(AN177="Riesgo Alto",Variables!$E$37,IF(AN177="Riesgo muy Alto",Variables!$E$37))))</f>
        <v xml:space="preserve">• Supervision constante roles y responsabilidades
• Formación en Planeacion estrategica
• Refuerzo en Distribucion eficaz del tiempo </v>
      </c>
      <c r="AQ177" s="73" t="str">
        <f t="shared" si="61"/>
        <v>Riesgo Bajo</v>
      </c>
      <c r="AR177" s="80" t="str">
        <f>IF(AQ177="Riesgo Bajo",Variables!$C$40,IF(AQ177="Riesgo Medio",Variables!$D$40,IF(AQ177="Riesgo Alto",Variables!$E$40,IF(AQ177="Riesgo muy Alto",Variables!$E$40))))</f>
        <v xml:space="preserve">• Continuar acciones de preventivas sobre demandas de trabajo
• Ejecutar cronogramas con tiempos de entrega 
• Programación de horarios de acuerdo a normativiudad
• Seguimiento a horarios adicionales y su compensación
</v>
      </c>
      <c r="AT177" s="73" t="str">
        <f t="shared" si="62"/>
        <v>Riesgo Bajo</v>
      </c>
      <c r="AU177" s="80" t="str">
        <f>IF(AT177="Riesgo Bajo",Variables!$C$43,IF(AT177="Riesgo Medio",Variables!$D$43,IF(AT177="Riesgo Alto",Variables!$E$43,IF(AT177="Riesgo muy Alto",Variables!$E$43))))</f>
        <v xml:space="preserve">• Marcar prioridades en las tareas. 
• Establecer cronograas de entrega
•  Garantizar descansos y pausas activas
</v>
      </c>
      <c r="AV177" s="65" t="e">
        <f t="shared" si="63"/>
        <v>#DIV/0!</v>
      </c>
      <c r="AW177" s="73"/>
      <c r="AY177" s="73" t="str">
        <f t="shared" si="65"/>
        <v>Riesgo Bajo</v>
      </c>
      <c r="AZ177" s="80" t="str">
        <f>IF(AY177="Riesgo Bajo",Variables!$C$47,IF(AY177="Riesgo Medio",Variables!$D$47,IF(AY177="Riesgo Alto",Variables!$E$47,IF(AY177="Riesgo muy Alto",Variables!$E$47))))</f>
        <v>• Divulgar alianzas estrategicas para  actividades de esparcimiento y recreacion
• Promover espacios de crecimiento personal, academico, espiritual o deportivo de forma periodica</v>
      </c>
      <c r="BB177" s="73" t="str">
        <f t="shared" si="66"/>
        <v>Riesgo Bajo</v>
      </c>
      <c r="BC177" s="80" t="str">
        <f>IF(BB177="Riesgo Bajo",Variables!$C$50,IF(BB177="Riesgo Medio",Variables!$D$50,IF(BB177="Riesgo Alto",Variables!$E$50,IF(BB177="Riesgo muy Alto",Variables!$E$50))))</f>
        <v xml:space="preserve">• Capacitar en manejo de las finanzas personales y familiares.
•  Promover ahorros </v>
      </c>
      <c r="BE177" s="73" t="str">
        <f t="shared" si="67"/>
        <v>Riesgo Bajo</v>
      </c>
      <c r="BF177" s="80" t="str">
        <f>IF(BE177="Riesgo Bajo",Variables!$C$53,IF(BE177="Riesgo Medio",Variables!$D$53,IF(BE177="Riesgo Alto",Variables!$E$53,IF(BE177="Riesgo muy Alto",Variables!$E$53))))</f>
        <v>• Sin amenaza, conservación, remodelaciones de acuerdo a condiciones economicas</v>
      </c>
      <c r="BH177" s="73" t="str">
        <f t="shared" si="68"/>
        <v>Riesgo Bajo</v>
      </c>
      <c r="BI177" s="80" t="str">
        <f>IF(BH177="Riesgo Bajo",Variables!$C$56,IF(BH177="Riesgo Medio",Variables!$D$56,IF(BH177="Riesgo Alto",Variables!$E$56,IF(BH177="Riesgo muy Alto",Variables!$E$56))))</f>
        <v xml:space="preserve">• Formaciones en manejo del estrés, inteligencia emocional, manejo de situaciones conflictivas, esparcimiento y tiempo libre
</v>
      </c>
      <c r="BK177" s="73" t="str">
        <f t="shared" si="69"/>
        <v>Riesgo Bajo</v>
      </c>
      <c r="BL177" s="80" t="str">
        <f>IF(BJ177&lt;=30,Variables!$C$59,IF(BJ177&lt;=50,Variables!$D$59,IF(BJ177&lt;=60,Variables!$E$59,IF(BJ177&gt;=100,Variables!E235))))</f>
        <v>• Promoción de la salud mental y prevención del trastorno mental en el  trabajo.
• Fomento de estilos de vida saludables.</v>
      </c>
    </row>
    <row r="178" spans="2:64" s="65" customFormat="1" ht="57" customHeight="1" x14ac:dyDescent="0.25">
      <c r="B178" s="66"/>
      <c r="E178" s="66"/>
      <c r="F178" s="66"/>
      <c r="G178" s="66"/>
      <c r="I178" s="67"/>
      <c r="J178" s="78" t="b">
        <f t="shared" si="71"/>
        <v>0</v>
      </c>
      <c r="K178" s="67"/>
      <c r="L178" s="78" t="b">
        <f t="shared" si="50"/>
        <v>0</v>
      </c>
      <c r="N178" s="73" t="str">
        <f t="shared" si="51"/>
        <v>Sin riesgo</v>
      </c>
      <c r="O178" s="74" t="str">
        <f t="shared" si="70"/>
        <v>Medidas de refuerzo, prevención</v>
      </c>
      <c r="Q178" s="22" t="s">
        <v>25</v>
      </c>
      <c r="R178" s="80" t="str">
        <f t="shared" si="52"/>
        <v>ActIvidades de promoción y prevención,seguimiento examenes periodicos</v>
      </c>
      <c r="S178" s="68" t="e">
        <f t="shared" si="53"/>
        <v>#DIV/0!</v>
      </c>
      <c r="T178" s="66"/>
      <c r="V178" s="73" t="str">
        <f t="shared" si="54"/>
        <v>Riesgo Bajo</v>
      </c>
      <c r="W178" s="74" t="str">
        <f>IF(V178="Riesgo Bajo",Variables!$C$19,IF('Base de datos'!V178="Riesgo Medio",Variables!$D$19,IF('Base de datos'!V178="Riesgo Alto",Variables!$E$19,IF(V178="Riesgo muy Alto",Variables!$E$19))))</f>
        <v xml:space="preserve">• Refuezo habilidades blandas 
• Seguimiento Lideres
•Refuerzo continuo
</v>
      </c>
      <c r="Y178" s="73" t="str">
        <f t="shared" si="55"/>
        <v>Riesgo Bajo</v>
      </c>
      <c r="Z178" s="80" t="str">
        <f>IF(Y178="Riesgo Bajo",Variables!$C$22,IF(Y178="Riesgo Medio",Variables!$D$22,IF(Y178="Riesgo Alto",Variables!$E$22,IF(Y178="Riesgo muy Alto",Variables!$E$22))))</f>
        <v>• Refuezo interacciones grupales 
• Trabajos colaborativos
• Seguimiento y refuerzo habilidades individuales</v>
      </c>
      <c r="AB178" s="73" t="str">
        <f t="shared" si="56"/>
        <v>Riesgo Bajo</v>
      </c>
      <c r="AC178" s="80" t="str">
        <f>IF(AB178="Riesgo Bajo",Variables!$C$25,IF(AB178="Riesgo Medio",Variables!$D$25,IF(AB178="Riesgo Alto",Variables!$E$25,IF(AB178="Riesgo muy Alto",Variables!$E$25))))</f>
        <v>• Continuar retroalimentación constante
• Grupos focales y participativos
• Incentivos cumplimento de logros</v>
      </c>
      <c r="AE178" s="73" t="str">
        <f t="shared" si="57"/>
        <v>Riesgo Bajo</v>
      </c>
      <c r="AF178" s="80" t="str">
        <f>IF(AE178="Riesgo Bajo",Variables!$C$28,IF(AE178="Riesgo Medio",Variables!$D$28,IF(AE178="Riesgo Alto",Variables!$E$28,IF(AE178="Riesgo muy Alto",Variables!$E$28))))</f>
        <v>• Continuar con induccion al puesto, organizacional y seguimiento</v>
      </c>
      <c r="AH178" s="73" t="str">
        <f t="shared" si="58"/>
        <v>Riesgo Bajo</v>
      </c>
      <c r="AI178" s="80" t="str">
        <f>IF(AH178="Riesgo Bajo",Variables!$C$31,IF(AH178="Riesgo Medio",Variables!$D$31,IF(AH178="Riesgo Alto",Variables!$E$31,IF(AH178="Riesgo muy Alto",Variables!$E$31))))</f>
        <v>• Continuar con elplan de formación y desarrollo
• Reforzar formaciones 
• Seguimiento cronogramas de capacitación</v>
      </c>
      <c r="AK178" s="73" t="str">
        <f t="shared" si="59"/>
        <v>Riesgo Bajo</v>
      </c>
      <c r="AL178" s="80" t="str">
        <f>IF(AK178="Riesgo Bajo",Variables!$C$34,IF(AK178="Riesgo Medio",Variables!$D$34,IF(AK178="Riesgo Alto",Variables!$E$34,IF(AK178="Riesgo muy Alto",Variables!$E$34))))</f>
        <v>• Continuar plan de desarrollo en puesto de trabajo</v>
      </c>
      <c r="AN178" s="73" t="str">
        <f t="shared" si="60"/>
        <v>Riesgo Bajo</v>
      </c>
      <c r="AO178" s="80" t="str">
        <f>IF(AN178="Riesgo Bajo",Variables!$C$37,IF(AN178="Riesgo Medio",Variables!$D$37,IF(AN178="Riesgo Alto",Variables!$E$37,IF(AN178="Riesgo muy Alto",Variables!$E$37))))</f>
        <v xml:space="preserve">• Supervision constante roles y responsabilidades
• Formación en Planeacion estrategica
• Refuerzo en Distribucion eficaz del tiempo </v>
      </c>
      <c r="AQ178" s="73" t="str">
        <f t="shared" si="61"/>
        <v>Riesgo Bajo</v>
      </c>
      <c r="AR178" s="80" t="str">
        <f>IF(AQ178="Riesgo Bajo",Variables!$C$40,IF(AQ178="Riesgo Medio",Variables!$D$40,IF(AQ178="Riesgo Alto",Variables!$E$40,IF(AQ178="Riesgo muy Alto",Variables!$E$40))))</f>
        <v xml:space="preserve">• Continuar acciones de preventivas sobre demandas de trabajo
• Ejecutar cronogramas con tiempos de entrega 
• Programación de horarios de acuerdo a normativiudad
• Seguimiento a horarios adicionales y su compensación
</v>
      </c>
      <c r="AT178" s="73" t="str">
        <f t="shared" si="62"/>
        <v>Riesgo Bajo</v>
      </c>
      <c r="AU178" s="80" t="str">
        <f>IF(AT178="Riesgo Bajo",Variables!$C$43,IF(AT178="Riesgo Medio",Variables!$D$43,IF(AT178="Riesgo Alto",Variables!$E$43,IF(AT178="Riesgo muy Alto",Variables!$E$43))))</f>
        <v xml:space="preserve">• Marcar prioridades en las tareas. 
• Establecer cronograas de entrega
•  Garantizar descansos y pausas activas
</v>
      </c>
      <c r="AV178" s="65" t="e">
        <f t="shared" si="63"/>
        <v>#DIV/0!</v>
      </c>
      <c r="AW178" s="73"/>
      <c r="AY178" s="73" t="str">
        <f t="shared" si="65"/>
        <v>Riesgo Bajo</v>
      </c>
      <c r="AZ178" s="80" t="str">
        <f>IF(AY178="Riesgo Bajo",Variables!$C$47,IF(AY178="Riesgo Medio",Variables!$D$47,IF(AY178="Riesgo Alto",Variables!$E$47,IF(AY178="Riesgo muy Alto",Variables!$E$47))))</f>
        <v>• Divulgar alianzas estrategicas para  actividades de esparcimiento y recreacion
• Promover espacios de crecimiento personal, academico, espiritual o deportivo de forma periodica</v>
      </c>
      <c r="BB178" s="73" t="str">
        <f t="shared" si="66"/>
        <v>Riesgo Bajo</v>
      </c>
      <c r="BC178" s="80" t="str">
        <f>IF(BB178="Riesgo Bajo",Variables!$C$50,IF(BB178="Riesgo Medio",Variables!$D$50,IF(BB178="Riesgo Alto",Variables!$E$50,IF(BB178="Riesgo muy Alto",Variables!$E$50))))</f>
        <v xml:space="preserve">• Capacitar en manejo de las finanzas personales y familiares.
•  Promover ahorros </v>
      </c>
      <c r="BE178" s="73" t="str">
        <f t="shared" si="67"/>
        <v>Riesgo Bajo</v>
      </c>
      <c r="BF178" s="80" t="str">
        <f>IF(BE178="Riesgo Bajo",Variables!$C$53,IF(BE178="Riesgo Medio",Variables!$D$53,IF(BE178="Riesgo Alto",Variables!$E$53,IF(BE178="Riesgo muy Alto",Variables!$E$53))))</f>
        <v>• Sin amenaza, conservación, remodelaciones de acuerdo a condiciones economicas</v>
      </c>
      <c r="BH178" s="73" t="str">
        <f t="shared" si="68"/>
        <v>Riesgo Bajo</v>
      </c>
      <c r="BI178" s="80" t="str">
        <f>IF(BH178="Riesgo Bajo",Variables!$C$56,IF(BH178="Riesgo Medio",Variables!$D$56,IF(BH178="Riesgo Alto",Variables!$E$56,IF(BH178="Riesgo muy Alto",Variables!$E$56))))</f>
        <v xml:space="preserve">• Formaciones en manejo del estrés, inteligencia emocional, manejo de situaciones conflictivas, esparcimiento y tiempo libre
</v>
      </c>
      <c r="BK178" s="73" t="str">
        <f t="shared" si="69"/>
        <v>Riesgo Bajo</v>
      </c>
      <c r="BL178" s="80" t="str">
        <f>IF(BJ178&lt;=30,Variables!$C$59,IF(BJ178&lt;=50,Variables!$D$59,IF(BJ178&lt;=60,Variables!$E$59,IF(BJ178&gt;=100,Variables!E236))))</f>
        <v>• Promoción de la salud mental y prevención del trastorno mental en el  trabajo.
• Fomento de estilos de vida saludables.</v>
      </c>
    </row>
    <row r="179" spans="2:64" s="65" customFormat="1" ht="57" customHeight="1" x14ac:dyDescent="0.25">
      <c r="B179" s="66"/>
      <c r="E179" s="66"/>
      <c r="F179" s="66"/>
      <c r="G179" s="66"/>
      <c r="I179" s="67"/>
      <c r="J179" s="78" t="b">
        <f t="shared" si="71"/>
        <v>0</v>
      </c>
      <c r="K179" s="67"/>
      <c r="L179" s="78" t="b">
        <f t="shared" si="50"/>
        <v>0</v>
      </c>
      <c r="N179" s="73" t="str">
        <f t="shared" si="51"/>
        <v>Sin riesgo</v>
      </c>
      <c r="O179" s="74" t="str">
        <f t="shared" si="70"/>
        <v>Medidas de refuerzo, prevención</v>
      </c>
      <c r="Q179" s="22" t="s">
        <v>25</v>
      </c>
      <c r="R179" s="80" t="str">
        <f t="shared" si="52"/>
        <v>ActIvidades de promoción y prevención,seguimiento examenes periodicos</v>
      </c>
      <c r="S179" s="68" t="e">
        <f t="shared" si="53"/>
        <v>#DIV/0!</v>
      </c>
      <c r="T179" s="66"/>
      <c r="V179" s="73" t="str">
        <f t="shared" si="54"/>
        <v>Riesgo Bajo</v>
      </c>
      <c r="W179" s="74" t="str">
        <f>IF(V179="Riesgo Bajo",Variables!$C$19,IF('Base de datos'!V179="Riesgo Medio",Variables!$D$19,IF('Base de datos'!V179="Riesgo Alto",Variables!$E$19,IF(V179="Riesgo muy Alto",Variables!$E$19))))</f>
        <v xml:space="preserve">• Refuezo habilidades blandas 
• Seguimiento Lideres
•Refuerzo continuo
</v>
      </c>
      <c r="Y179" s="73" t="str">
        <f t="shared" si="55"/>
        <v>Riesgo Bajo</v>
      </c>
      <c r="Z179" s="80" t="str">
        <f>IF(Y179="Riesgo Bajo",Variables!$C$22,IF(Y179="Riesgo Medio",Variables!$D$22,IF(Y179="Riesgo Alto",Variables!$E$22,IF(Y179="Riesgo muy Alto",Variables!$E$22))))</f>
        <v>• Refuezo interacciones grupales 
• Trabajos colaborativos
• Seguimiento y refuerzo habilidades individuales</v>
      </c>
      <c r="AB179" s="73" t="str">
        <f t="shared" si="56"/>
        <v>Riesgo Bajo</v>
      </c>
      <c r="AC179" s="80" t="str">
        <f>IF(AB179="Riesgo Bajo",Variables!$C$25,IF(AB179="Riesgo Medio",Variables!$D$25,IF(AB179="Riesgo Alto",Variables!$E$25,IF(AB179="Riesgo muy Alto",Variables!$E$25))))</f>
        <v>• Continuar retroalimentación constante
• Grupos focales y participativos
• Incentivos cumplimento de logros</v>
      </c>
      <c r="AE179" s="73" t="str">
        <f t="shared" si="57"/>
        <v>Riesgo Bajo</v>
      </c>
      <c r="AF179" s="80" t="str">
        <f>IF(AE179="Riesgo Bajo",Variables!$C$28,IF(AE179="Riesgo Medio",Variables!$D$28,IF(AE179="Riesgo Alto",Variables!$E$28,IF(AE179="Riesgo muy Alto",Variables!$E$28))))</f>
        <v>• Continuar con induccion al puesto, organizacional y seguimiento</v>
      </c>
      <c r="AH179" s="73" t="str">
        <f t="shared" si="58"/>
        <v>Riesgo Bajo</v>
      </c>
      <c r="AI179" s="80" t="str">
        <f>IF(AH179="Riesgo Bajo",Variables!$C$31,IF(AH179="Riesgo Medio",Variables!$D$31,IF(AH179="Riesgo Alto",Variables!$E$31,IF(AH179="Riesgo muy Alto",Variables!$E$31))))</f>
        <v>• Continuar con elplan de formación y desarrollo
• Reforzar formaciones 
• Seguimiento cronogramas de capacitación</v>
      </c>
      <c r="AK179" s="73" t="str">
        <f t="shared" si="59"/>
        <v>Riesgo Bajo</v>
      </c>
      <c r="AL179" s="80" t="str">
        <f>IF(AK179="Riesgo Bajo",Variables!$C$34,IF(AK179="Riesgo Medio",Variables!$D$34,IF(AK179="Riesgo Alto",Variables!$E$34,IF(AK179="Riesgo muy Alto",Variables!$E$34))))</f>
        <v>• Continuar plan de desarrollo en puesto de trabajo</v>
      </c>
      <c r="AN179" s="73" t="str">
        <f t="shared" si="60"/>
        <v>Riesgo Bajo</v>
      </c>
      <c r="AO179" s="80" t="str">
        <f>IF(AN179="Riesgo Bajo",Variables!$C$37,IF(AN179="Riesgo Medio",Variables!$D$37,IF(AN179="Riesgo Alto",Variables!$E$37,IF(AN179="Riesgo muy Alto",Variables!$E$37))))</f>
        <v xml:space="preserve">• Supervision constante roles y responsabilidades
• Formación en Planeacion estrategica
• Refuerzo en Distribucion eficaz del tiempo </v>
      </c>
      <c r="AQ179" s="73" t="str">
        <f t="shared" si="61"/>
        <v>Riesgo Bajo</v>
      </c>
      <c r="AR179" s="80" t="str">
        <f>IF(AQ179="Riesgo Bajo",Variables!$C$40,IF(AQ179="Riesgo Medio",Variables!$D$40,IF(AQ179="Riesgo Alto",Variables!$E$40,IF(AQ179="Riesgo muy Alto",Variables!$E$40))))</f>
        <v xml:space="preserve">• Continuar acciones de preventivas sobre demandas de trabajo
• Ejecutar cronogramas con tiempos de entrega 
• Programación de horarios de acuerdo a normativiudad
• Seguimiento a horarios adicionales y su compensación
</v>
      </c>
      <c r="AT179" s="73" t="str">
        <f t="shared" si="62"/>
        <v>Riesgo Bajo</v>
      </c>
      <c r="AU179" s="80" t="str">
        <f>IF(AT179="Riesgo Bajo",Variables!$C$43,IF(AT179="Riesgo Medio",Variables!$D$43,IF(AT179="Riesgo Alto",Variables!$E$43,IF(AT179="Riesgo muy Alto",Variables!$E$43))))</f>
        <v xml:space="preserve">• Marcar prioridades en las tareas. 
• Establecer cronograas de entrega
•  Garantizar descansos y pausas activas
</v>
      </c>
      <c r="AV179" s="65" t="e">
        <f t="shared" si="63"/>
        <v>#DIV/0!</v>
      </c>
      <c r="AW179" s="73"/>
      <c r="AY179" s="73" t="str">
        <f t="shared" si="65"/>
        <v>Riesgo Bajo</v>
      </c>
      <c r="AZ179" s="80" t="str">
        <f>IF(AY179="Riesgo Bajo",Variables!$C$47,IF(AY179="Riesgo Medio",Variables!$D$47,IF(AY179="Riesgo Alto",Variables!$E$47,IF(AY179="Riesgo muy Alto",Variables!$E$47))))</f>
        <v>• Divulgar alianzas estrategicas para  actividades de esparcimiento y recreacion
• Promover espacios de crecimiento personal, academico, espiritual o deportivo de forma periodica</v>
      </c>
      <c r="BB179" s="73" t="str">
        <f t="shared" si="66"/>
        <v>Riesgo Bajo</v>
      </c>
      <c r="BC179" s="80" t="str">
        <f>IF(BB179="Riesgo Bajo",Variables!$C$50,IF(BB179="Riesgo Medio",Variables!$D$50,IF(BB179="Riesgo Alto",Variables!$E$50,IF(BB179="Riesgo muy Alto",Variables!$E$50))))</f>
        <v xml:space="preserve">• Capacitar en manejo de las finanzas personales y familiares.
•  Promover ahorros </v>
      </c>
      <c r="BE179" s="73" t="str">
        <f t="shared" si="67"/>
        <v>Riesgo Bajo</v>
      </c>
      <c r="BF179" s="80" t="str">
        <f>IF(BE179="Riesgo Bajo",Variables!$C$53,IF(BE179="Riesgo Medio",Variables!$D$53,IF(BE179="Riesgo Alto",Variables!$E$53,IF(BE179="Riesgo muy Alto",Variables!$E$53))))</f>
        <v>• Sin amenaza, conservación, remodelaciones de acuerdo a condiciones economicas</v>
      </c>
      <c r="BH179" s="73" t="str">
        <f t="shared" si="68"/>
        <v>Riesgo Bajo</v>
      </c>
      <c r="BI179" s="80" t="str">
        <f>IF(BH179="Riesgo Bajo",Variables!$C$56,IF(BH179="Riesgo Medio",Variables!$D$56,IF(BH179="Riesgo Alto",Variables!$E$56,IF(BH179="Riesgo muy Alto",Variables!$E$56))))</f>
        <v xml:space="preserve">• Formaciones en manejo del estrés, inteligencia emocional, manejo de situaciones conflictivas, esparcimiento y tiempo libre
</v>
      </c>
      <c r="BK179" s="73" t="str">
        <f t="shared" si="69"/>
        <v>Riesgo Bajo</v>
      </c>
      <c r="BL179" s="80" t="str">
        <f>IF(BJ179&lt;=30,Variables!$C$59,IF(BJ179&lt;=50,Variables!$D$59,IF(BJ179&lt;=60,Variables!$E$59,IF(BJ179&gt;=100,Variables!E237))))</f>
        <v>• Promoción de la salud mental y prevención del trastorno mental en el  trabajo.
• Fomento de estilos de vida saludables.</v>
      </c>
    </row>
    <row r="180" spans="2:64" s="65" customFormat="1" ht="57" customHeight="1" x14ac:dyDescent="0.25">
      <c r="B180" s="66"/>
      <c r="E180" s="66"/>
      <c r="F180" s="66"/>
      <c r="G180" s="66"/>
      <c r="I180" s="67"/>
      <c r="J180" s="78" t="b">
        <f t="shared" si="71"/>
        <v>0</v>
      </c>
      <c r="K180" s="67"/>
      <c r="L180" s="78" t="b">
        <f t="shared" si="50"/>
        <v>0</v>
      </c>
      <c r="N180" s="73" t="str">
        <f t="shared" si="51"/>
        <v>Sin riesgo</v>
      </c>
      <c r="O180" s="74" t="str">
        <f t="shared" si="70"/>
        <v>Medidas de refuerzo, prevención</v>
      </c>
      <c r="Q180" s="22" t="s">
        <v>25</v>
      </c>
      <c r="R180" s="80" t="str">
        <f t="shared" si="52"/>
        <v>ActIvidades de promoción y prevención,seguimiento examenes periodicos</v>
      </c>
      <c r="S180" s="68" t="e">
        <f t="shared" si="53"/>
        <v>#DIV/0!</v>
      </c>
      <c r="T180" s="66"/>
      <c r="V180" s="73" t="str">
        <f t="shared" si="54"/>
        <v>Riesgo Bajo</v>
      </c>
      <c r="W180" s="74" t="str">
        <f>IF(V180="Riesgo Bajo",Variables!$C$19,IF('Base de datos'!V180="Riesgo Medio",Variables!$D$19,IF('Base de datos'!V180="Riesgo Alto",Variables!$E$19,IF(V180="Riesgo muy Alto",Variables!$E$19))))</f>
        <v xml:space="preserve">• Refuezo habilidades blandas 
• Seguimiento Lideres
•Refuerzo continuo
</v>
      </c>
      <c r="Y180" s="22"/>
      <c r="Z180" s="22"/>
      <c r="AB180" s="73" t="str">
        <f t="shared" si="56"/>
        <v>Riesgo Bajo</v>
      </c>
      <c r="AC180" s="80" t="str">
        <f>IF(AB180="Riesgo Bajo",Variables!$C$25,IF(AB180="Riesgo Medio",Variables!$D$25,IF(AB180="Riesgo Alto",Variables!$E$25,IF(AB180="Riesgo muy Alto",Variables!$E$25))))</f>
        <v>• Continuar retroalimentación constante
• Grupos focales y participativos
• Incentivos cumplimento de logros</v>
      </c>
      <c r="AE180" s="73" t="str">
        <f t="shared" si="57"/>
        <v>Riesgo Bajo</v>
      </c>
      <c r="AF180" s="80" t="str">
        <f>IF(AE180="Riesgo Bajo",Variables!$C$28,IF(AE180="Riesgo Medio",Variables!$D$28,IF(AE180="Riesgo Alto",Variables!$E$28,IF(AE180="Riesgo muy Alto",Variables!$E$28))))</f>
        <v>• Continuar con induccion al puesto, organizacional y seguimiento</v>
      </c>
      <c r="AH180" s="73" t="str">
        <f t="shared" si="58"/>
        <v>Riesgo Bajo</v>
      </c>
      <c r="AI180" s="80" t="str">
        <f>IF(AH180="Riesgo Bajo",Variables!$C$31,IF(AH180="Riesgo Medio",Variables!$D$31,IF(AH180="Riesgo Alto",Variables!$E$31,IF(AH180="Riesgo muy Alto",Variables!$E$31))))</f>
        <v>• Continuar con elplan de formación y desarrollo
• Reforzar formaciones 
• Seguimiento cronogramas de capacitación</v>
      </c>
      <c r="AK180" s="73" t="str">
        <f t="shared" si="59"/>
        <v>Riesgo Bajo</v>
      </c>
      <c r="AL180" s="80" t="str">
        <f>IF(AK180="Riesgo Bajo",Variables!$C$34,IF(AK180="Riesgo Medio",Variables!$D$34,IF(AK180="Riesgo Alto",Variables!$E$34,IF(AK180="Riesgo muy Alto",Variables!$E$34))))</f>
        <v>• Continuar plan de desarrollo en puesto de trabajo</v>
      </c>
      <c r="AN180" s="73" t="str">
        <f t="shared" si="60"/>
        <v>Riesgo Bajo</v>
      </c>
      <c r="AO180" s="80" t="str">
        <f>IF(AN180="Riesgo Bajo",Variables!$C$37,IF(AN180="Riesgo Medio",Variables!$D$37,IF(AN180="Riesgo Alto",Variables!$E$37,IF(AN180="Riesgo muy Alto",Variables!$E$37))))</f>
        <v xml:space="preserve">• Supervision constante roles y responsabilidades
• Formación en Planeacion estrategica
• Refuerzo en Distribucion eficaz del tiempo </v>
      </c>
      <c r="AQ180" s="73" t="str">
        <f t="shared" si="61"/>
        <v>Riesgo Bajo</v>
      </c>
      <c r="AR180" s="80" t="str">
        <f>IF(AQ180="Riesgo Bajo",Variables!$C$40,IF(AQ180="Riesgo Medio",Variables!$D$40,IF(AQ180="Riesgo Alto",Variables!$E$40,IF(AQ180="Riesgo muy Alto",Variables!$E$40))))</f>
        <v xml:space="preserve">• Continuar acciones de preventivas sobre demandas de trabajo
• Ejecutar cronogramas con tiempos de entrega 
• Programación de horarios de acuerdo a normativiudad
• Seguimiento a horarios adicionales y su compensación
</v>
      </c>
      <c r="AT180" s="73" t="str">
        <f t="shared" si="62"/>
        <v>Riesgo Bajo</v>
      </c>
      <c r="AU180" s="80" t="str">
        <f>IF(AT180="Riesgo Bajo",Variables!$C$43,IF(AT180="Riesgo Medio",Variables!$D$43,IF(AT180="Riesgo Alto",Variables!$E$43,IF(AT180="Riesgo muy Alto",Variables!$E$43))))</f>
        <v xml:space="preserve">• Marcar prioridades en las tareas. 
• Establecer cronograas de entrega
•  Garantizar descansos y pausas activas
</v>
      </c>
      <c r="AV180" s="65" t="e">
        <f t="shared" si="63"/>
        <v>#DIV/0!</v>
      </c>
      <c r="AW180" s="73"/>
      <c r="AY180" s="73" t="str">
        <f t="shared" si="65"/>
        <v>Riesgo Bajo</v>
      </c>
      <c r="AZ180" s="80" t="str">
        <f>IF(AY180="Riesgo Bajo",Variables!$C$47,IF(AY180="Riesgo Medio",Variables!$D$47,IF(AY180="Riesgo Alto",Variables!$E$47,IF(AY180="Riesgo muy Alto",Variables!$E$47))))</f>
        <v>• Divulgar alianzas estrategicas para  actividades de esparcimiento y recreacion
• Promover espacios de crecimiento personal, academico, espiritual o deportivo de forma periodica</v>
      </c>
      <c r="BB180" s="73" t="str">
        <f t="shared" si="66"/>
        <v>Riesgo Bajo</v>
      </c>
      <c r="BC180" s="80" t="str">
        <f>IF(BB180="Riesgo Bajo",Variables!$C$50,IF(BB180="Riesgo Medio",Variables!$D$50,IF(BB180="Riesgo Alto",Variables!$E$50,IF(BB180="Riesgo muy Alto",Variables!$E$50))))</f>
        <v xml:space="preserve">• Capacitar en manejo de las finanzas personales y familiares.
•  Promover ahorros </v>
      </c>
      <c r="BE180" s="73" t="str">
        <f t="shared" si="67"/>
        <v>Riesgo Bajo</v>
      </c>
      <c r="BF180" s="80" t="str">
        <f>IF(BE180="Riesgo Bajo",Variables!$C$53,IF(BE180="Riesgo Medio",Variables!$D$53,IF(BE180="Riesgo Alto",Variables!$E$53,IF(BE180="Riesgo muy Alto",Variables!$E$53))))</f>
        <v>• Sin amenaza, conservación, remodelaciones de acuerdo a condiciones economicas</v>
      </c>
      <c r="BH180" s="73" t="str">
        <f t="shared" si="68"/>
        <v>Riesgo Bajo</v>
      </c>
      <c r="BI180" s="80" t="str">
        <f>IF(BH180="Riesgo Bajo",Variables!$C$56,IF(BH180="Riesgo Medio",Variables!$D$56,IF(BH180="Riesgo Alto",Variables!$E$56,IF(BH180="Riesgo muy Alto",Variables!$E$56))))</f>
        <v xml:space="preserve">• Formaciones en manejo del estrés, inteligencia emocional, manejo de situaciones conflictivas, esparcimiento y tiempo libre
</v>
      </c>
      <c r="BK180" s="73" t="str">
        <f t="shared" si="69"/>
        <v>Riesgo Bajo</v>
      </c>
      <c r="BL180" s="80" t="str">
        <f>IF(BJ180&lt;=30,Variables!$C$59,IF(BJ180&lt;=50,Variables!$D$59,IF(BJ180&lt;=60,Variables!$E$59,IF(BJ180&gt;=100,Variables!E238))))</f>
        <v>• Promoción de la salud mental y prevención del trastorno mental en el  trabajo.
• Fomento de estilos de vida saludables.</v>
      </c>
    </row>
    <row r="181" spans="2:64" s="65" customFormat="1" ht="57" customHeight="1" x14ac:dyDescent="0.25">
      <c r="B181" s="66"/>
      <c r="E181" s="66"/>
      <c r="F181" s="66"/>
      <c r="G181" s="66"/>
      <c r="I181" s="67"/>
      <c r="J181" s="78" t="b">
        <f t="shared" si="71"/>
        <v>0</v>
      </c>
      <c r="K181" s="67"/>
      <c r="L181" s="78" t="b">
        <f t="shared" si="50"/>
        <v>0</v>
      </c>
      <c r="N181" s="73" t="str">
        <f t="shared" si="51"/>
        <v>Sin riesgo</v>
      </c>
      <c r="O181" s="74" t="str">
        <f t="shared" si="70"/>
        <v>Medidas de refuerzo, prevención</v>
      </c>
      <c r="Q181" s="22" t="s">
        <v>25</v>
      </c>
      <c r="R181" s="80" t="str">
        <f t="shared" si="52"/>
        <v>ActIvidades de promoción y prevención,seguimiento examenes periodicos</v>
      </c>
      <c r="S181" s="68" t="e">
        <f t="shared" si="53"/>
        <v>#DIV/0!</v>
      </c>
      <c r="T181" s="66"/>
      <c r="V181" s="73" t="str">
        <f t="shared" si="54"/>
        <v>Riesgo Bajo</v>
      </c>
      <c r="W181" s="74" t="str">
        <f>IF(V181="Riesgo Bajo",Variables!$C$19,IF('Base de datos'!V181="Riesgo Medio",Variables!$D$19,IF('Base de datos'!V181="Riesgo Alto",Variables!$E$19,IF(V181="Riesgo muy Alto",Variables!$E$19))))</f>
        <v xml:space="preserve">• Refuezo habilidades blandas 
• Seguimiento Lideres
•Refuerzo continuo
</v>
      </c>
      <c r="Y181" s="22"/>
      <c r="Z181" s="22"/>
      <c r="AB181" s="73" t="str">
        <f t="shared" si="56"/>
        <v>Riesgo Bajo</v>
      </c>
      <c r="AC181" s="80" t="str">
        <f>IF(AB181="Riesgo Bajo",Variables!$C$25,IF(AB181="Riesgo Medio",Variables!$D$25,IF(AB181="Riesgo Alto",Variables!$E$25,IF(AB181="Riesgo muy Alto",Variables!$E$25))))</f>
        <v>• Continuar retroalimentación constante
• Grupos focales y participativos
• Incentivos cumplimento de logros</v>
      </c>
      <c r="AE181" s="73" t="str">
        <f t="shared" si="57"/>
        <v>Riesgo Bajo</v>
      </c>
      <c r="AF181" s="80" t="str">
        <f>IF(AE181="Riesgo Bajo",Variables!$C$28,IF(AE181="Riesgo Medio",Variables!$D$28,IF(AE181="Riesgo Alto",Variables!$E$28,IF(AE181="Riesgo muy Alto",Variables!$E$28))))</f>
        <v>• Continuar con induccion al puesto, organizacional y seguimiento</v>
      </c>
      <c r="AH181" s="73" t="str">
        <f t="shared" si="58"/>
        <v>Riesgo Bajo</v>
      </c>
      <c r="AI181" s="80" t="str">
        <f>IF(AH181="Riesgo Bajo",Variables!$C$31,IF(AH181="Riesgo Medio",Variables!$D$31,IF(AH181="Riesgo Alto",Variables!$E$31,IF(AH181="Riesgo muy Alto",Variables!$E$31))))</f>
        <v>• Continuar con elplan de formación y desarrollo
• Reforzar formaciones 
• Seguimiento cronogramas de capacitación</v>
      </c>
      <c r="AK181" s="73" t="str">
        <f t="shared" si="59"/>
        <v>Riesgo Bajo</v>
      </c>
      <c r="AL181" s="80" t="str">
        <f>IF(AK181="Riesgo Bajo",Variables!$C$34,IF(AK181="Riesgo Medio",Variables!$D$34,IF(AK181="Riesgo Alto",Variables!$E$34,IF(AK181="Riesgo muy Alto",Variables!$E$34))))</f>
        <v>• Continuar plan de desarrollo en puesto de trabajo</v>
      </c>
      <c r="AN181" s="73" t="str">
        <f t="shared" si="60"/>
        <v>Riesgo Bajo</v>
      </c>
      <c r="AO181" s="80" t="str">
        <f>IF(AN181="Riesgo Bajo",Variables!$C$37,IF(AN181="Riesgo Medio",Variables!$D$37,IF(AN181="Riesgo Alto",Variables!$E$37,IF(AN181="Riesgo muy Alto",Variables!$E$37))))</f>
        <v xml:space="preserve">• Supervision constante roles y responsabilidades
• Formación en Planeacion estrategica
• Refuerzo en Distribucion eficaz del tiempo </v>
      </c>
      <c r="AQ181" s="73" t="str">
        <f t="shared" si="61"/>
        <v>Riesgo Bajo</v>
      </c>
      <c r="AR181" s="80" t="str">
        <f>IF(AQ181="Riesgo Bajo",Variables!$C$40,IF(AQ181="Riesgo Medio",Variables!$D$40,IF(AQ181="Riesgo Alto",Variables!$E$40,IF(AQ181="Riesgo muy Alto",Variables!$E$40))))</f>
        <v xml:space="preserve">• Continuar acciones de preventivas sobre demandas de trabajo
• Ejecutar cronogramas con tiempos de entrega 
• Programación de horarios de acuerdo a normativiudad
• Seguimiento a horarios adicionales y su compensación
</v>
      </c>
      <c r="AT181" s="73" t="str">
        <f t="shared" si="62"/>
        <v>Riesgo Bajo</v>
      </c>
      <c r="AU181" s="80" t="str">
        <f>IF(AT181="Riesgo Bajo",Variables!$C$43,IF(AT181="Riesgo Medio",Variables!$D$43,IF(AT181="Riesgo Alto",Variables!$E$43,IF(AT181="Riesgo muy Alto",Variables!$E$43))))</f>
        <v xml:space="preserve">• Marcar prioridades en las tareas. 
• Establecer cronograas de entrega
•  Garantizar descansos y pausas activas
</v>
      </c>
      <c r="AV181" s="65" t="e">
        <f t="shared" si="63"/>
        <v>#DIV/0!</v>
      </c>
      <c r="AW181" s="73"/>
      <c r="AY181" s="73" t="str">
        <f t="shared" si="65"/>
        <v>Riesgo Bajo</v>
      </c>
      <c r="AZ181" s="80" t="str">
        <f>IF(AY181="Riesgo Bajo",Variables!$C$47,IF(AY181="Riesgo Medio",Variables!$D$47,IF(AY181="Riesgo Alto",Variables!$E$47,IF(AY181="Riesgo muy Alto",Variables!$E$47))))</f>
        <v>• Divulgar alianzas estrategicas para  actividades de esparcimiento y recreacion
• Promover espacios de crecimiento personal, academico, espiritual o deportivo de forma periodica</v>
      </c>
      <c r="BB181" s="73" t="str">
        <f t="shared" si="66"/>
        <v>Riesgo Bajo</v>
      </c>
      <c r="BC181" s="80" t="str">
        <f>IF(BB181="Riesgo Bajo",Variables!$C$50,IF(BB181="Riesgo Medio",Variables!$D$50,IF(BB181="Riesgo Alto",Variables!$E$50,IF(BB181="Riesgo muy Alto",Variables!$E$50))))</f>
        <v xml:space="preserve">• Capacitar en manejo de las finanzas personales y familiares.
•  Promover ahorros </v>
      </c>
      <c r="BE181" s="73" t="str">
        <f t="shared" si="67"/>
        <v>Riesgo Bajo</v>
      </c>
      <c r="BF181" s="80" t="str">
        <f>IF(BE181="Riesgo Bajo",Variables!$C$53,IF(BE181="Riesgo Medio",Variables!$D$53,IF(BE181="Riesgo Alto",Variables!$E$53,IF(BE181="Riesgo muy Alto",Variables!$E$53))))</f>
        <v>• Sin amenaza, conservación, remodelaciones de acuerdo a condiciones economicas</v>
      </c>
      <c r="BH181" s="73" t="str">
        <f t="shared" si="68"/>
        <v>Riesgo Bajo</v>
      </c>
      <c r="BI181" s="80" t="str">
        <f>IF(BH181="Riesgo Bajo",Variables!$C$56,IF(BH181="Riesgo Medio",Variables!$D$56,IF(BH181="Riesgo Alto",Variables!$E$56,IF(BH181="Riesgo muy Alto",Variables!$E$56))))</f>
        <v xml:space="preserve">• Formaciones en manejo del estrés, inteligencia emocional, manejo de situaciones conflictivas, esparcimiento y tiempo libre
</v>
      </c>
      <c r="BK181" s="73" t="str">
        <f t="shared" si="69"/>
        <v>Riesgo Bajo</v>
      </c>
      <c r="BL181" s="80" t="str">
        <f>IF(BJ181&lt;=30,Variables!$C$59,IF(BJ181&lt;=50,Variables!$D$59,IF(BJ181&lt;=60,Variables!$E$59,IF(BJ181&gt;=100,Variables!E239))))</f>
        <v>• Promoción de la salud mental y prevención del trastorno mental en el  trabajo.
• Fomento de estilos de vida saludables.</v>
      </c>
    </row>
    <row r="182" spans="2:64" s="65" customFormat="1" ht="57" customHeight="1" x14ac:dyDescent="0.25">
      <c r="B182" s="66"/>
      <c r="E182" s="66"/>
      <c r="F182" s="66"/>
      <c r="G182" s="66"/>
      <c r="I182" s="67"/>
      <c r="J182" s="78" t="b">
        <f t="shared" si="71"/>
        <v>0</v>
      </c>
      <c r="K182" s="67"/>
      <c r="L182" s="78" t="b">
        <f t="shared" si="50"/>
        <v>0</v>
      </c>
      <c r="N182" s="73" t="str">
        <f t="shared" si="51"/>
        <v>Sin riesgo</v>
      </c>
      <c r="O182" s="74" t="str">
        <f t="shared" si="70"/>
        <v>Medidas de refuerzo, prevención</v>
      </c>
      <c r="Q182" s="22" t="s">
        <v>25</v>
      </c>
      <c r="R182" s="80" t="str">
        <f t="shared" si="52"/>
        <v>ActIvidades de promoción y prevención,seguimiento examenes periodicos</v>
      </c>
      <c r="S182" s="68" t="e">
        <f t="shared" si="53"/>
        <v>#DIV/0!</v>
      </c>
      <c r="T182" s="66"/>
      <c r="V182" s="73" t="str">
        <f t="shared" si="54"/>
        <v>Riesgo Bajo</v>
      </c>
      <c r="W182" s="74" t="str">
        <f>IF(V182="Riesgo Bajo",Variables!$C$19,IF('Base de datos'!V182="Riesgo Medio",Variables!$D$19,IF('Base de datos'!V182="Riesgo Alto",Variables!$E$19,IF(V182="Riesgo muy Alto",Variables!$E$19))))</f>
        <v xml:space="preserve">• Refuezo habilidades blandas 
• Seguimiento Lideres
•Refuerzo continuo
</v>
      </c>
      <c r="Y182" s="22"/>
      <c r="Z182" s="22"/>
      <c r="AB182" s="73" t="str">
        <f t="shared" si="56"/>
        <v>Riesgo Bajo</v>
      </c>
      <c r="AC182" s="80" t="str">
        <f>IF(AB182="Riesgo Bajo",Variables!$C$25,IF(AB182="Riesgo Medio",Variables!$D$25,IF(AB182="Riesgo Alto",Variables!$E$25,IF(AB182="Riesgo muy Alto",Variables!$E$25))))</f>
        <v>• Continuar retroalimentación constante
• Grupos focales y participativos
• Incentivos cumplimento de logros</v>
      </c>
      <c r="AE182" s="73" t="str">
        <f t="shared" si="57"/>
        <v>Riesgo Bajo</v>
      </c>
      <c r="AF182" s="80" t="str">
        <f>IF(AE182="Riesgo Bajo",Variables!$C$28,IF(AE182="Riesgo Medio",Variables!$D$28,IF(AE182="Riesgo Alto",Variables!$E$28,IF(AE182="Riesgo muy Alto",Variables!$E$28))))</f>
        <v>• Continuar con induccion al puesto, organizacional y seguimiento</v>
      </c>
      <c r="AH182" s="73" t="str">
        <f t="shared" si="58"/>
        <v>Riesgo Bajo</v>
      </c>
      <c r="AI182" s="80" t="str">
        <f>IF(AH182="Riesgo Bajo",Variables!$C$31,IF(AH182="Riesgo Medio",Variables!$D$31,IF(AH182="Riesgo Alto",Variables!$E$31,IF(AH182="Riesgo muy Alto",Variables!$E$31))))</f>
        <v>• Continuar con elplan de formación y desarrollo
• Reforzar formaciones 
• Seguimiento cronogramas de capacitación</v>
      </c>
      <c r="AK182" s="73" t="str">
        <f t="shared" si="59"/>
        <v>Riesgo Bajo</v>
      </c>
      <c r="AL182" s="80" t="str">
        <f>IF(AK182="Riesgo Bajo",Variables!$C$34,IF(AK182="Riesgo Medio",Variables!$D$34,IF(AK182="Riesgo Alto",Variables!$E$34,IF(AK182="Riesgo muy Alto",Variables!$E$34))))</f>
        <v>• Continuar plan de desarrollo en puesto de trabajo</v>
      </c>
      <c r="AN182" s="73" t="str">
        <f t="shared" si="60"/>
        <v>Riesgo Bajo</v>
      </c>
      <c r="AO182" s="80" t="str">
        <f>IF(AN182="Riesgo Bajo",Variables!$C$37,IF(AN182="Riesgo Medio",Variables!$D$37,IF(AN182="Riesgo Alto",Variables!$E$37,IF(AN182="Riesgo muy Alto",Variables!$E$37))))</f>
        <v xml:space="preserve">• Supervision constante roles y responsabilidades
• Formación en Planeacion estrategica
• Refuerzo en Distribucion eficaz del tiempo </v>
      </c>
      <c r="AQ182" s="73" t="str">
        <f t="shared" si="61"/>
        <v>Riesgo Bajo</v>
      </c>
      <c r="AR182" s="80" t="str">
        <f>IF(AQ182="Riesgo Bajo",Variables!$C$40,IF(AQ182="Riesgo Medio",Variables!$D$40,IF(AQ182="Riesgo Alto",Variables!$E$40,IF(AQ182="Riesgo muy Alto",Variables!$E$40))))</f>
        <v xml:space="preserve">• Continuar acciones de preventivas sobre demandas de trabajo
• Ejecutar cronogramas con tiempos de entrega 
• Programación de horarios de acuerdo a normativiudad
• Seguimiento a horarios adicionales y su compensación
</v>
      </c>
      <c r="AT182" s="73" t="str">
        <f t="shared" si="62"/>
        <v>Riesgo Bajo</v>
      </c>
      <c r="AU182" s="80" t="str">
        <f>IF(AT182="Riesgo Bajo",Variables!$C$43,IF(AT182="Riesgo Medio",Variables!$D$43,IF(AT182="Riesgo Alto",Variables!$E$43,IF(AT182="Riesgo muy Alto",Variables!$E$43))))</f>
        <v xml:space="preserve">• Marcar prioridades en las tareas. 
• Establecer cronograas de entrega
•  Garantizar descansos y pausas activas
</v>
      </c>
      <c r="AV182" s="65" t="e">
        <f t="shared" si="63"/>
        <v>#DIV/0!</v>
      </c>
      <c r="AW182" s="73"/>
      <c r="AY182" s="73" t="str">
        <f t="shared" si="65"/>
        <v>Riesgo Bajo</v>
      </c>
      <c r="AZ182" s="80" t="str">
        <f>IF(AY182="Riesgo Bajo",Variables!$C$47,IF(AY182="Riesgo Medio",Variables!$D$47,IF(AY182="Riesgo Alto",Variables!$E$47,IF(AY182="Riesgo muy Alto",Variables!$E$47))))</f>
        <v>• Divulgar alianzas estrategicas para  actividades de esparcimiento y recreacion
• Promover espacios de crecimiento personal, academico, espiritual o deportivo de forma periodica</v>
      </c>
      <c r="BB182" s="73" t="str">
        <f t="shared" si="66"/>
        <v>Riesgo Bajo</v>
      </c>
      <c r="BC182" s="80" t="str">
        <f>IF(BB182="Riesgo Bajo",Variables!$C$50,IF(BB182="Riesgo Medio",Variables!$D$50,IF(BB182="Riesgo Alto",Variables!$E$50,IF(BB182="Riesgo muy Alto",Variables!$E$50))))</f>
        <v xml:space="preserve">• Capacitar en manejo de las finanzas personales y familiares.
•  Promover ahorros </v>
      </c>
      <c r="BE182" s="73" t="str">
        <f t="shared" si="67"/>
        <v>Riesgo Bajo</v>
      </c>
      <c r="BF182" s="80" t="str">
        <f>IF(BE182="Riesgo Bajo",Variables!$C$53,IF(BE182="Riesgo Medio",Variables!$D$53,IF(BE182="Riesgo Alto",Variables!$E$53,IF(BE182="Riesgo muy Alto",Variables!$E$53))))</f>
        <v>• Sin amenaza, conservación, remodelaciones de acuerdo a condiciones economicas</v>
      </c>
      <c r="BH182" s="73" t="str">
        <f t="shared" si="68"/>
        <v>Riesgo Bajo</v>
      </c>
      <c r="BI182" s="80" t="str">
        <f>IF(BH182="Riesgo Bajo",Variables!$C$56,IF(BH182="Riesgo Medio",Variables!$D$56,IF(BH182="Riesgo Alto",Variables!$E$56,IF(BH182="Riesgo muy Alto",Variables!$E$56))))</f>
        <v xml:space="preserve">• Formaciones en manejo del estrés, inteligencia emocional, manejo de situaciones conflictivas, esparcimiento y tiempo libre
</v>
      </c>
      <c r="BK182" s="73" t="str">
        <f t="shared" si="69"/>
        <v>Riesgo Bajo</v>
      </c>
      <c r="BL182" s="80" t="str">
        <f>IF(BJ182&lt;=30,Variables!$C$59,IF(BJ182&lt;=50,Variables!$D$59,IF(BJ182&lt;=60,Variables!$E$59,IF(BJ182&gt;=100,Variables!E240))))</f>
        <v>• Promoción de la salud mental y prevención del trastorno mental en el  trabajo.
• Fomento de estilos de vida saludables.</v>
      </c>
    </row>
    <row r="183" spans="2:64" s="65" customFormat="1" ht="57" customHeight="1" x14ac:dyDescent="0.25">
      <c r="B183" s="66"/>
      <c r="E183" s="66"/>
      <c r="F183" s="66"/>
      <c r="G183" s="66"/>
      <c r="I183" s="67"/>
      <c r="J183" s="78" t="b">
        <f t="shared" si="71"/>
        <v>0</v>
      </c>
      <c r="K183" s="67"/>
      <c r="L183" s="78" t="b">
        <f t="shared" si="50"/>
        <v>0</v>
      </c>
      <c r="N183" s="73" t="str">
        <f t="shared" si="51"/>
        <v>Sin riesgo</v>
      </c>
      <c r="O183" s="74" t="str">
        <f t="shared" si="70"/>
        <v>Medidas de refuerzo, prevención</v>
      </c>
      <c r="Q183" s="22" t="s">
        <v>25</v>
      </c>
      <c r="R183" s="80" t="str">
        <f t="shared" si="52"/>
        <v>ActIvidades de promoción y prevención,seguimiento examenes periodicos</v>
      </c>
      <c r="S183" s="68" t="e">
        <f t="shared" si="53"/>
        <v>#DIV/0!</v>
      </c>
      <c r="T183" s="66"/>
      <c r="V183" s="73" t="str">
        <f t="shared" si="54"/>
        <v>Riesgo Bajo</v>
      </c>
      <c r="W183" s="74" t="str">
        <f>IF(V183="Riesgo Bajo",Variables!$C$19,IF('Base de datos'!V183="Riesgo Medio",Variables!$D$19,IF('Base de datos'!V183="Riesgo Alto",Variables!$E$19,IF(V183="Riesgo muy Alto",Variables!$E$19))))</f>
        <v xml:space="preserve">• Refuezo habilidades blandas 
• Seguimiento Lideres
•Refuerzo continuo
</v>
      </c>
      <c r="Y183" s="22"/>
      <c r="Z183" s="22"/>
      <c r="AB183" s="73" t="str">
        <f t="shared" si="56"/>
        <v>Riesgo Bajo</v>
      </c>
      <c r="AC183" s="80" t="str">
        <f>IF(AB183="Riesgo Bajo",Variables!$C$25,IF(AB183="Riesgo Medio",Variables!$D$25,IF(AB183="Riesgo Alto",Variables!$E$25,IF(AB183="Riesgo muy Alto",Variables!$E$25))))</f>
        <v>• Continuar retroalimentación constante
• Grupos focales y participativos
• Incentivos cumplimento de logros</v>
      </c>
      <c r="AE183" s="73" t="str">
        <f t="shared" si="57"/>
        <v>Riesgo Bajo</v>
      </c>
      <c r="AF183" s="80" t="str">
        <f>IF(AE183="Riesgo Bajo",Variables!$C$28,IF(AE183="Riesgo Medio",Variables!$D$28,IF(AE183="Riesgo Alto",Variables!$E$28,IF(AE183="Riesgo muy Alto",Variables!$E$28))))</f>
        <v>• Continuar con induccion al puesto, organizacional y seguimiento</v>
      </c>
      <c r="AH183" s="73" t="str">
        <f t="shared" si="58"/>
        <v>Riesgo Bajo</v>
      </c>
      <c r="AI183" s="80" t="str">
        <f>IF(AH183="Riesgo Bajo",Variables!$C$31,IF(AH183="Riesgo Medio",Variables!$D$31,IF(AH183="Riesgo Alto",Variables!$E$31,IF(AH183="Riesgo muy Alto",Variables!$E$31))))</f>
        <v>• Continuar con elplan de formación y desarrollo
• Reforzar formaciones 
• Seguimiento cronogramas de capacitación</v>
      </c>
      <c r="AK183" s="73" t="str">
        <f t="shared" si="59"/>
        <v>Riesgo Bajo</v>
      </c>
      <c r="AL183" s="80" t="str">
        <f>IF(AK183="Riesgo Bajo",Variables!$C$34,IF(AK183="Riesgo Medio",Variables!$D$34,IF(AK183="Riesgo Alto",Variables!$E$34,IF(AK183="Riesgo muy Alto",Variables!$E$34))))</f>
        <v>• Continuar plan de desarrollo en puesto de trabajo</v>
      </c>
      <c r="AN183" s="73" t="str">
        <f t="shared" si="60"/>
        <v>Riesgo Bajo</v>
      </c>
      <c r="AO183" s="80" t="str">
        <f>IF(AN183="Riesgo Bajo",Variables!$C$37,IF(AN183="Riesgo Medio",Variables!$D$37,IF(AN183="Riesgo Alto",Variables!$E$37,IF(AN183="Riesgo muy Alto",Variables!$E$37))))</f>
        <v xml:space="preserve">• Supervision constante roles y responsabilidades
• Formación en Planeacion estrategica
• Refuerzo en Distribucion eficaz del tiempo </v>
      </c>
      <c r="AQ183" s="73" t="str">
        <f t="shared" si="61"/>
        <v>Riesgo Bajo</v>
      </c>
      <c r="AR183" s="80" t="str">
        <f>IF(AQ183="Riesgo Bajo",Variables!$C$40,IF(AQ183="Riesgo Medio",Variables!$D$40,IF(AQ183="Riesgo Alto",Variables!$E$40,IF(AQ183="Riesgo muy Alto",Variables!$E$40))))</f>
        <v xml:space="preserve">• Continuar acciones de preventivas sobre demandas de trabajo
• Ejecutar cronogramas con tiempos de entrega 
• Programación de horarios de acuerdo a normativiudad
• Seguimiento a horarios adicionales y su compensación
</v>
      </c>
      <c r="AT183" s="73" t="str">
        <f t="shared" si="62"/>
        <v>Riesgo Bajo</v>
      </c>
      <c r="AU183" s="80" t="str">
        <f>IF(AT183="Riesgo Bajo",Variables!$C$43,IF(AT183="Riesgo Medio",Variables!$D$43,IF(AT183="Riesgo Alto",Variables!$E$43,IF(AT183="Riesgo muy Alto",Variables!$E$43))))</f>
        <v xml:space="preserve">• Marcar prioridades en las tareas. 
• Establecer cronograas de entrega
•  Garantizar descansos y pausas activas
</v>
      </c>
      <c r="AV183" s="65" t="e">
        <f t="shared" si="63"/>
        <v>#DIV/0!</v>
      </c>
      <c r="AW183" s="73"/>
      <c r="AY183" s="73" t="str">
        <f t="shared" si="65"/>
        <v>Riesgo Bajo</v>
      </c>
      <c r="AZ183" s="80" t="str">
        <f>IF(AY183="Riesgo Bajo",Variables!$C$47,IF(AY183="Riesgo Medio",Variables!$D$47,IF(AY183="Riesgo Alto",Variables!$E$47,IF(AY183="Riesgo muy Alto",Variables!$E$47))))</f>
        <v>• Divulgar alianzas estrategicas para  actividades de esparcimiento y recreacion
• Promover espacios de crecimiento personal, academico, espiritual o deportivo de forma periodica</v>
      </c>
      <c r="BB183" s="73" t="str">
        <f t="shared" si="66"/>
        <v>Riesgo Bajo</v>
      </c>
      <c r="BC183" s="80" t="str">
        <f>IF(BB183="Riesgo Bajo",Variables!$C$50,IF(BB183="Riesgo Medio",Variables!$D$50,IF(BB183="Riesgo Alto",Variables!$E$50,IF(BB183="Riesgo muy Alto",Variables!$E$50))))</f>
        <v xml:space="preserve">• Capacitar en manejo de las finanzas personales y familiares.
•  Promover ahorros </v>
      </c>
      <c r="BE183" s="73" t="str">
        <f t="shared" si="67"/>
        <v>Riesgo Bajo</v>
      </c>
      <c r="BF183" s="80" t="str">
        <f>IF(BE183="Riesgo Bajo",Variables!$C$53,IF(BE183="Riesgo Medio",Variables!$D$53,IF(BE183="Riesgo Alto",Variables!$E$53,IF(BE183="Riesgo muy Alto",Variables!$E$53))))</f>
        <v>• Sin amenaza, conservación, remodelaciones de acuerdo a condiciones economicas</v>
      </c>
      <c r="BH183" s="73" t="str">
        <f t="shared" si="68"/>
        <v>Riesgo Bajo</v>
      </c>
      <c r="BI183" s="80" t="str">
        <f>IF(BH183="Riesgo Bajo",Variables!$C$56,IF(BH183="Riesgo Medio",Variables!$D$56,IF(BH183="Riesgo Alto",Variables!$E$56,IF(BH183="Riesgo muy Alto",Variables!$E$56))))</f>
        <v xml:space="preserve">• Formaciones en manejo del estrés, inteligencia emocional, manejo de situaciones conflictivas, esparcimiento y tiempo libre
</v>
      </c>
      <c r="BK183" s="73" t="str">
        <f t="shared" si="69"/>
        <v>Riesgo Bajo</v>
      </c>
      <c r="BL183" s="80" t="str">
        <f>IF(BJ183&lt;=30,Variables!$C$59,IF(BJ183&lt;=50,Variables!$D$59,IF(BJ183&lt;=60,Variables!$E$59,IF(BJ183&gt;=100,Variables!E241))))</f>
        <v>• Promoción de la salud mental y prevención del trastorno mental en el  trabajo.
• Fomento de estilos de vida saludables.</v>
      </c>
    </row>
    <row r="184" spans="2:64" s="65" customFormat="1" ht="57" customHeight="1" x14ac:dyDescent="0.25">
      <c r="B184" s="66"/>
      <c r="E184" s="66"/>
      <c r="F184" s="66"/>
      <c r="G184" s="66"/>
      <c r="I184" s="67"/>
      <c r="J184" s="78" t="b">
        <f t="shared" si="71"/>
        <v>0</v>
      </c>
      <c r="K184" s="67"/>
      <c r="L184" s="78" t="b">
        <f t="shared" si="50"/>
        <v>0</v>
      </c>
      <c r="N184" s="73" t="str">
        <f t="shared" si="51"/>
        <v>Sin riesgo</v>
      </c>
      <c r="O184" s="74" t="str">
        <f t="shared" si="70"/>
        <v>Medidas de refuerzo, prevención</v>
      </c>
      <c r="Q184" s="22" t="s">
        <v>25</v>
      </c>
      <c r="R184" s="80" t="str">
        <f t="shared" si="52"/>
        <v>ActIvidades de promoción y prevención,seguimiento examenes periodicos</v>
      </c>
      <c r="S184" s="68" t="e">
        <f t="shared" si="53"/>
        <v>#DIV/0!</v>
      </c>
      <c r="T184" s="66"/>
      <c r="V184" s="73" t="str">
        <f t="shared" si="54"/>
        <v>Riesgo Bajo</v>
      </c>
      <c r="W184" s="74" t="str">
        <f>IF(V184="Riesgo Bajo",Variables!$C$19,IF('Base de datos'!V184="Riesgo Medio",Variables!$D$19,IF('Base de datos'!V184="Riesgo Alto",Variables!$E$19,IF(V184="Riesgo muy Alto",Variables!$E$19))))</f>
        <v xml:space="preserve">• Refuezo habilidades blandas 
• Seguimiento Lideres
•Refuerzo continuo
</v>
      </c>
      <c r="Y184" s="22"/>
      <c r="Z184" s="22"/>
      <c r="AB184" s="73" t="str">
        <f t="shared" si="56"/>
        <v>Riesgo Bajo</v>
      </c>
      <c r="AC184" s="80" t="str">
        <f>IF(AB184="Riesgo Bajo",Variables!$C$25,IF(AB184="Riesgo Medio",Variables!$D$25,IF(AB184="Riesgo Alto",Variables!$E$25,IF(AB184="Riesgo muy Alto",Variables!$E$25))))</f>
        <v>• Continuar retroalimentación constante
• Grupos focales y participativos
• Incentivos cumplimento de logros</v>
      </c>
      <c r="AE184" s="73" t="str">
        <f t="shared" si="57"/>
        <v>Riesgo Bajo</v>
      </c>
      <c r="AF184" s="80" t="str">
        <f>IF(AE184="Riesgo Bajo",Variables!$C$28,IF(AE184="Riesgo Medio",Variables!$D$28,IF(AE184="Riesgo Alto",Variables!$E$28,IF(AE184="Riesgo muy Alto",Variables!$E$28))))</f>
        <v>• Continuar con induccion al puesto, organizacional y seguimiento</v>
      </c>
      <c r="AH184" s="73" t="str">
        <f t="shared" si="58"/>
        <v>Riesgo Bajo</v>
      </c>
      <c r="AI184" s="80" t="str">
        <f>IF(AH184="Riesgo Bajo",Variables!$C$31,IF(AH184="Riesgo Medio",Variables!$D$31,IF(AH184="Riesgo Alto",Variables!$E$31,IF(AH184="Riesgo muy Alto",Variables!$E$31))))</f>
        <v>• Continuar con elplan de formación y desarrollo
• Reforzar formaciones 
• Seguimiento cronogramas de capacitación</v>
      </c>
      <c r="AK184" s="73" t="str">
        <f t="shared" si="59"/>
        <v>Riesgo Bajo</v>
      </c>
      <c r="AL184" s="80" t="str">
        <f>IF(AK184="Riesgo Bajo",Variables!$C$34,IF(AK184="Riesgo Medio",Variables!$D$34,IF(AK184="Riesgo Alto",Variables!$E$34,IF(AK184="Riesgo muy Alto",Variables!$E$34))))</f>
        <v>• Continuar plan de desarrollo en puesto de trabajo</v>
      </c>
      <c r="AN184" s="73" t="str">
        <f t="shared" si="60"/>
        <v>Riesgo Bajo</v>
      </c>
      <c r="AO184" s="80" t="str">
        <f>IF(AN184="Riesgo Bajo",Variables!$C$37,IF(AN184="Riesgo Medio",Variables!$D$37,IF(AN184="Riesgo Alto",Variables!$E$37,IF(AN184="Riesgo muy Alto",Variables!$E$37))))</f>
        <v xml:space="preserve">• Supervision constante roles y responsabilidades
• Formación en Planeacion estrategica
• Refuerzo en Distribucion eficaz del tiempo </v>
      </c>
      <c r="AQ184" s="73" t="str">
        <f t="shared" si="61"/>
        <v>Riesgo Bajo</v>
      </c>
      <c r="AR184" s="80" t="str">
        <f>IF(AQ184="Riesgo Bajo",Variables!$C$40,IF(AQ184="Riesgo Medio",Variables!$D$40,IF(AQ184="Riesgo Alto",Variables!$E$40,IF(AQ184="Riesgo muy Alto",Variables!$E$40))))</f>
        <v xml:space="preserve">• Continuar acciones de preventivas sobre demandas de trabajo
• Ejecutar cronogramas con tiempos de entrega 
• Programación de horarios de acuerdo a normativiudad
• Seguimiento a horarios adicionales y su compensación
</v>
      </c>
      <c r="AT184" s="73" t="str">
        <f t="shared" si="62"/>
        <v>Riesgo Bajo</v>
      </c>
      <c r="AU184" s="80" t="str">
        <f>IF(AT184="Riesgo Bajo",Variables!$C$43,IF(AT184="Riesgo Medio",Variables!$D$43,IF(AT184="Riesgo Alto",Variables!$E$43,IF(AT184="Riesgo muy Alto",Variables!$E$43))))</f>
        <v xml:space="preserve">• Marcar prioridades en las tareas. 
• Establecer cronograas de entrega
•  Garantizar descansos y pausas activas
</v>
      </c>
      <c r="AV184" s="65" t="e">
        <f t="shared" si="63"/>
        <v>#DIV/0!</v>
      </c>
      <c r="AW184" s="73"/>
      <c r="AY184" s="73" t="str">
        <f t="shared" si="65"/>
        <v>Riesgo Bajo</v>
      </c>
      <c r="AZ184" s="80" t="str">
        <f>IF(AY184="Riesgo Bajo",Variables!$C$47,IF(AY184="Riesgo Medio",Variables!$D$47,IF(AY184="Riesgo Alto",Variables!$E$47,IF(AY184="Riesgo muy Alto",Variables!$E$47))))</f>
        <v>• Divulgar alianzas estrategicas para  actividades de esparcimiento y recreacion
• Promover espacios de crecimiento personal, academico, espiritual o deportivo de forma periodica</v>
      </c>
      <c r="BB184" s="73" t="str">
        <f t="shared" si="66"/>
        <v>Riesgo Bajo</v>
      </c>
      <c r="BC184" s="80" t="str">
        <f>IF(BB184="Riesgo Bajo",Variables!$C$50,IF(BB184="Riesgo Medio",Variables!$D$50,IF(BB184="Riesgo Alto",Variables!$E$50,IF(BB184="Riesgo muy Alto",Variables!$E$50))))</f>
        <v xml:space="preserve">• Capacitar en manejo de las finanzas personales y familiares.
•  Promover ahorros </v>
      </c>
      <c r="BE184" s="73" t="str">
        <f t="shared" si="67"/>
        <v>Riesgo Bajo</v>
      </c>
      <c r="BF184" s="80" t="str">
        <f>IF(BE184="Riesgo Bajo",Variables!$C$53,IF(BE184="Riesgo Medio",Variables!$D$53,IF(BE184="Riesgo Alto",Variables!$E$53,IF(BE184="Riesgo muy Alto",Variables!$E$53))))</f>
        <v>• Sin amenaza, conservación, remodelaciones de acuerdo a condiciones economicas</v>
      </c>
      <c r="BH184" s="73" t="str">
        <f t="shared" si="68"/>
        <v>Riesgo Bajo</v>
      </c>
      <c r="BI184" s="80" t="str">
        <f>IF(BH184="Riesgo Bajo",Variables!$C$56,IF(BH184="Riesgo Medio",Variables!$D$56,IF(BH184="Riesgo Alto",Variables!$E$56,IF(BH184="Riesgo muy Alto",Variables!$E$56))))</f>
        <v xml:space="preserve">• Formaciones en manejo del estrés, inteligencia emocional, manejo de situaciones conflictivas, esparcimiento y tiempo libre
</v>
      </c>
      <c r="BK184" s="73" t="str">
        <f t="shared" si="69"/>
        <v>Riesgo Bajo</v>
      </c>
      <c r="BL184" s="80" t="str">
        <f>IF(BJ184&lt;=30,Variables!$C$59,IF(BJ184&lt;=50,Variables!$D$59,IF(BJ184&lt;=60,Variables!$E$59,IF(BJ184&gt;=100,Variables!E242))))</f>
        <v>• Promoción de la salud mental y prevención del trastorno mental en el  trabajo.
• Fomento de estilos de vida saludables.</v>
      </c>
    </row>
    <row r="185" spans="2:64" s="65" customFormat="1" ht="57" customHeight="1" x14ac:dyDescent="0.25">
      <c r="B185" s="66"/>
      <c r="E185" s="66"/>
      <c r="F185" s="66"/>
      <c r="G185" s="66"/>
      <c r="I185" s="67"/>
      <c r="J185" s="78" t="b">
        <f t="shared" si="71"/>
        <v>0</v>
      </c>
      <c r="K185" s="67"/>
      <c r="L185" s="78" t="b">
        <f t="shared" si="50"/>
        <v>0</v>
      </c>
      <c r="N185" s="73" t="str">
        <f t="shared" si="51"/>
        <v>Sin riesgo</v>
      </c>
      <c r="O185" s="74" t="str">
        <f t="shared" si="70"/>
        <v>Medidas de refuerzo, prevención</v>
      </c>
      <c r="Q185" s="22" t="s">
        <v>25</v>
      </c>
      <c r="R185" s="80" t="str">
        <f t="shared" si="52"/>
        <v>ActIvidades de promoción y prevención,seguimiento examenes periodicos</v>
      </c>
      <c r="S185" s="68" t="e">
        <f t="shared" si="53"/>
        <v>#DIV/0!</v>
      </c>
      <c r="T185" s="66"/>
      <c r="V185" s="73" t="str">
        <f t="shared" si="54"/>
        <v>Riesgo Bajo</v>
      </c>
      <c r="W185" s="74" t="str">
        <f>IF(V185="Riesgo Bajo",Variables!$C$19,IF('Base de datos'!V185="Riesgo Medio",Variables!$D$19,IF('Base de datos'!V185="Riesgo Alto",Variables!$E$19,IF(V185="Riesgo muy Alto",Variables!$E$19))))</f>
        <v xml:space="preserve">• Refuezo habilidades blandas 
• Seguimiento Lideres
•Refuerzo continuo
</v>
      </c>
      <c r="Y185" s="22"/>
      <c r="Z185" s="22"/>
      <c r="AB185" s="73" t="str">
        <f t="shared" si="56"/>
        <v>Riesgo Bajo</v>
      </c>
      <c r="AC185" s="80" t="str">
        <f>IF(AB185="Riesgo Bajo",Variables!$C$25,IF(AB185="Riesgo Medio",Variables!$D$25,IF(AB185="Riesgo Alto",Variables!$E$25,IF(AB185="Riesgo muy Alto",Variables!$E$25))))</f>
        <v>• Continuar retroalimentación constante
• Grupos focales y participativos
• Incentivos cumplimento de logros</v>
      </c>
      <c r="AE185" s="73" t="str">
        <f t="shared" si="57"/>
        <v>Riesgo Bajo</v>
      </c>
      <c r="AF185" s="80" t="str">
        <f>IF(AE185="Riesgo Bajo",Variables!$C$28,IF(AE185="Riesgo Medio",Variables!$D$28,IF(AE185="Riesgo Alto",Variables!$E$28,IF(AE185="Riesgo muy Alto",Variables!$E$28))))</f>
        <v>• Continuar con induccion al puesto, organizacional y seguimiento</v>
      </c>
      <c r="AH185" s="73" t="str">
        <f t="shared" si="58"/>
        <v>Riesgo Bajo</v>
      </c>
      <c r="AI185" s="80" t="str">
        <f>IF(AH185="Riesgo Bajo",Variables!$C$31,IF(AH185="Riesgo Medio",Variables!$D$31,IF(AH185="Riesgo Alto",Variables!$E$31,IF(AH185="Riesgo muy Alto",Variables!$E$31))))</f>
        <v>• Continuar con elplan de formación y desarrollo
• Reforzar formaciones 
• Seguimiento cronogramas de capacitación</v>
      </c>
      <c r="AK185" s="73" t="str">
        <f t="shared" si="59"/>
        <v>Riesgo Bajo</v>
      </c>
      <c r="AL185" s="80" t="str">
        <f>IF(AK185="Riesgo Bajo",Variables!$C$34,IF(AK185="Riesgo Medio",Variables!$D$34,IF(AK185="Riesgo Alto",Variables!$E$34,IF(AK185="Riesgo muy Alto",Variables!$E$34))))</f>
        <v>• Continuar plan de desarrollo en puesto de trabajo</v>
      </c>
      <c r="AN185" s="73" t="str">
        <f t="shared" si="60"/>
        <v>Riesgo Bajo</v>
      </c>
      <c r="AO185" s="80" t="str">
        <f>IF(AN185="Riesgo Bajo",Variables!$C$37,IF(AN185="Riesgo Medio",Variables!$D$37,IF(AN185="Riesgo Alto",Variables!$E$37,IF(AN185="Riesgo muy Alto",Variables!$E$37))))</f>
        <v xml:space="preserve">• Supervision constante roles y responsabilidades
• Formación en Planeacion estrategica
• Refuerzo en Distribucion eficaz del tiempo </v>
      </c>
      <c r="AQ185" s="73" t="str">
        <f t="shared" si="61"/>
        <v>Riesgo Bajo</v>
      </c>
      <c r="AR185" s="80" t="str">
        <f>IF(AQ185="Riesgo Bajo",Variables!$C$40,IF(AQ185="Riesgo Medio",Variables!$D$40,IF(AQ185="Riesgo Alto",Variables!$E$40,IF(AQ185="Riesgo muy Alto",Variables!$E$40))))</f>
        <v xml:space="preserve">• Continuar acciones de preventivas sobre demandas de trabajo
• Ejecutar cronogramas con tiempos de entrega 
• Programación de horarios de acuerdo a normativiudad
• Seguimiento a horarios adicionales y su compensación
</v>
      </c>
      <c r="AT185" s="73" t="str">
        <f t="shared" si="62"/>
        <v>Riesgo Bajo</v>
      </c>
      <c r="AU185" s="80" t="str">
        <f>IF(AT185="Riesgo Bajo",Variables!$C$43,IF(AT185="Riesgo Medio",Variables!$D$43,IF(AT185="Riesgo Alto",Variables!$E$43,IF(AT185="Riesgo muy Alto",Variables!$E$43))))</f>
        <v xml:space="preserve">• Marcar prioridades en las tareas. 
• Establecer cronograas de entrega
•  Garantizar descansos y pausas activas
</v>
      </c>
      <c r="AV185" s="65" t="e">
        <f t="shared" si="63"/>
        <v>#DIV/0!</v>
      </c>
      <c r="AW185" s="73"/>
      <c r="AY185" s="73" t="str">
        <f t="shared" si="65"/>
        <v>Riesgo Bajo</v>
      </c>
      <c r="AZ185" s="80" t="str">
        <f>IF(AY185="Riesgo Bajo",Variables!$C$47,IF(AY185="Riesgo Medio",Variables!$D$47,IF(AY185="Riesgo Alto",Variables!$E$47,IF(AY185="Riesgo muy Alto",Variables!$E$47))))</f>
        <v>• Divulgar alianzas estrategicas para  actividades de esparcimiento y recreacion
• Promover espacios de crecimiento personal, academico, espiritual o deportivo de forma periodica</v>
      </c>
      <c r="BB185" s="73" t="str">
        <f t="shared" si="66"/>
        <v>Riesgo Bajo</v>
      </c>
      <c r="BC185" s="80" t="str">
        <f>IF(BB185="Riesgo Bajo",Variables!$C$50,IF(BB185="Riesgo Medio",Variables!$D$50,IF(BB185="Riesgo Alto",Variables!$E$50,IF(BB185="Riesgo muy Alto",Variables!$E$50))))</f>
        <v xml:space="preserve">• Capacitar en manejo de las finanzas personales y familiares.
•  Promover ahorros </v>
      </c>
      <c r="BE185" s="73" t="str">
        <f t="shared" si="67"/>
        <v>Riesgo Bajo</v>
      </c>
      <c r="BF185" s="80" t="str">
        <f>IF(BE185="Riesgo Bajo",Variables!$C$53,IF(BE185="Riesgo Medio",Variables!$D$53,IF(BE185="Riesgo Alto",Variables!$E$53,IF(BE185="Riesgo muy Alto",Variables!$E$53))))</f>
        <v>• Sin amenaza, conservación, remodelaciones de acuerdo a condiciones economicas</v>
      </c>
      <c r="BH185" s="73" t="str">
        <f t="shared" si="68"/>
        <v>Riesgo Bajo</v>
      </c>
      <c r="BI185" s="80" t="str">
        <f>IF(BH185="Riesgo Bajo",Variables!$C$56,IF(BH185="Riesgo Medio",Variables!$D$56,IF(BH185="Riesgo Alto",Variables!$E$56,IF(BH185="Riesgo muy Alto",Variables!$E$56))))</f>
        <v xml:space="preserve">• Formaciones en manejo del estrés, inteligencia emocional, manejo de situaciones conflictivas, esparcimiento y tiempo libre
</v>
      </c>
      <c r="BK185" s="73" t="str">
        <f t="shared" si="69"/>
        <v>Riesgo Bajo</v>
      </c>
      <c r="BL185" s="80" t="str">
        <f>IF(BJ185&lt;=30,Variables!$C$59,IF(BJ185&lt;=50,Variables!$D$59,IF(BJ185&lt;=60,Variables!$E$59,IF(BJ185&gt;=100,Variables!E243))))</f>
        <v>• Promoción de la salud mental y prevención del trastorno mental en el  trabajo.
• Fomento de estilos de vida saludables.</v>
      </c>
    </row>
    <row r="186" spans="2:64" s="65" customFormat="1" ht="57" customHeight="1" x14ac:dyDescent="0.25">
      <c r="B186" s="66"/>
      <c r="E186" s="66"/>
      <c r="F186" s="66"/>
      <c r="G186" s="66"/>
      <c r="I186" s="67"/>
      <c r="J186" s="78" t="b">
        <f t="shared" si="71"/>
        <v>0</v>
      </c>
      <c r="K186" s="67"/>
      <c r="L186" s="78" t="b">
        <f t="shared" si="50"/>
        <v>0</v>
      </c>
      <c r="N186" s="73" t="str">
        <f t="shared" si="51"/>
        <v>Sin riesgo</v>
      </c>
      <c r="O186" s="74" t="str">
        <f t="shared" si="70"/>
        <v>Medidas de refuerzo, prevención</v>
      </c>
      <c r="Q186" s="22" t="s">
        <v>25</v>
      </c>
      <c r="R186" s="80" t="str">
        <f t="shared" si="52"/>
        <v>ActIvidades de promoción y prevención,seguimiento examenes periodicos</v>
      </c>
      <c r="S186" s="68" t="e">
        <f t="shared" si="53"/>
        <v>#DIV/0!</v>
      </c>
      <c r="T186" s="66"/>
      <c r="V186" s="73" t="str">
        <f t="shared" si="54"/>
        <v>Riesgo Bajo</v>
      </c>
      <c r="W186" s="74" t="str">
        <f>IF(V186="Riesgo Bajo",Variables!$C$19,IF('Base de datos'!V186="Riesgo Medio",Variables!$D$19,IF('Base de datos'!V186="Riesgo Alto",Variables!$E$19,IF(V186="Riesgo muy Alto",Variables!$E$19))))</f>
        <v xml:space="preserve">• Refuezo habilidades blandas 
• Seguimiento Lideres
•Refuerzo continuo
</v>
      </c>
      <c r="Y186" s="22"/>
      <c r="Z186" s="22"/>
      <c r="AB186" s="73" t="str">
        <f t="shared" si="56"/>
        <v>Riesgo Bajo</v>
      </c>
      <c r="AC186" s="80" t="str">
        <f>IF(AB186="Riesgo Bajo",Variables!$C$25,IF(AB186="Riesgo Medio",Variables!$D$25,IF(AB186="Riesgo Alto",Variables!$E$25,IF(AB186="Riesgo muy Alto",Variables!$E$25))))</f>
        <v>• Continuar retroalimentación constante
• Grupos focales y participativos
• Incentivos cumplimento de logros</v>
      </c>
      <c r="AE186" s="73" t="str">
        <f t="shared" si="57"/>
        <v>Riesgo Bajo</v>
      </c>
      <c r="AF186" s="80" t="str">
        <f>IF(AE186="Riesgo Bajo",Variables!$C$28,IF(AE186="Riesgo Medio",Variables!$D$28,IF(AE186="Riesgo Alto",Variables!$E$28,IF(AE186="Riesgo muy Alto",Variables!$E$28))))</f>
        <v>• Continuar con induccion al puesto, organizacional y seguimiento</v>
      </c>
      <c r="AH186" s="73" t="str">
        <f t="shared" si="58"/>
        <v>Riesgo Bajo</v>
      </c>
      <c r="AI186" s="80" t="str">
        <f>IF(AH186="Riesgo Bajo",Variables!$C$31,IF(AH186="Riesgo Medio",Variables!$D$31,IF(AH186="Riesgo Alto",Variables!$E$31,IF(AH186="Riesgo muy Alto",Variables!$E$31))))</f>
        <v>• Continuar con elplan de formación y desarrollo
• Reforzar formaciones 
• Seguimiento cronogramas de capacitación</v>
      </c>
      <c r="AK186" s="73" t="str">
        <f t="shared" si="59"/>
        <v>Riesgo Bajo</v>
      </c>
      <c r="AL186" s="80" t="str">
        <f>IF(AK186="Riesgo Bajo",Variables!$C$34,IF(AK186="Riesgo Medio",Variables!$D$34,IF(AK186="Riesgo Alto",Variables!$E$34,IF(AK186="Riesgo muy Alto",Variables!$E$34))))</f>
        <v>• Continuar plan de desarrollo en puesto de trabajo</v>
      </c>
      <c r="AN186" s="73" t="str">
        <f t="shared" si="60"/>
        <v>Riesgo Bajo</v>
      </c>
      <c r="AO186" s="80" t="str">
        <f>IF(AN186="Riesgo Bajo",Variables!$C$37,IF(AN186="Riesgo Medio",Variables!$D$37,IF(AN186="Riesgo Alto",Variables!$E$37,IF(AN186="Riesgo muy Alto",Variables!$E$37))))</f>
        <v xml:space="preserve">• Supervision constante roles y responsabilidades
• Formación en Planeacion estrategica
• Refuerzo en Distribucion eficaz del tiempo </v>
      </c>
      <c r="AQ186" s="73" t="str">
        <f t="shared" si="61"/>
        <v>Riesgo Bajo</v>
      </c>
      <c r="AR186" s="80" t="str">
        <f>IF(AQ186="Riesgo Bajo",Variables!$C$40,IF(AQ186="Riesgo Medio",Variables!$D$40,IF(AQ186="Riesgo Alto",Variables!$E$40,IF(AQ186="Riesgo muy Alto",Variables!$E$40))))</f>
        <v xml:space="preserve">• Continuar acciones de preventivas sobre demandas de trabajo
• Ejecutar cronogramas con tiempos de entrega 
• Programación de horarios de acuerdo a normativiudad
• Seguimiento a horarios adicionales y su compensación
</v>
      </c>
      <c r="AT186" s="73" t="str">
        <f t="shared" si="62"/>
        <v>Riesgo Bajo</v>
      </c>
      <c r="AU186" s="80" t="str">
        <f>IF(AT186="Riesgo Bajo",Variables!$C$43,IF(AT186="Riesgo Medio",Variables!$D$43,IF(AT186="Riesgo Alto",Variables!$E$43,IF(AT186="Riesgo muy Alto",Variables!$E$43))))</f>
        <v xml:space="preserve">• Marcar prioridades en las tareas. 
• Establecer cronograas de entrega
•  Garantizar descansos y pausas activas
</v>
      </c>
      <c r="AV186" s="65" t="e">
        <f t="shared" si="63"/>
        <v>#DIV/0!</v>
      </c>
      <c r="AW186" s="73"/>
      <c r="AY186" s="73" t="str">
        <f t="shared" si="65"/>
        <v>Riesgo Bajo</v>
      </c>
      <c r="AZ186" s="80" t="str">
        <f>IF(AY186="Riesgo Bajo",Variables!$C$47,IF(AY186="Riesgo Medio",Variables!$D$47,IF(AY186="Riesgo Alto",Variables!$E$47,IF(AY186="Riesgo muy Alto",Variables!$E$47))))</f>
        <v>• Divulgar alianzas estrategicas para  actividades de esparcimiento y recreacion
• Promover espacios de crecimiento personal, academico, espiritual o deportivo de forma periodica</v>
      </c>
      <c r="BB186" s="73" t="str">
        <f t="shared" si="66"/>
        <v>Riesgo Bajo</v>
      </c>
      <c r="BC186" s="80" t="str">
        <f>IF(BB186="Riesgo Bajo",Variables!$C$50,IF(BB186="Riesgo Medio",Variables!$D$50,IF(BB186="Riesgo Alto",Variables!$E$50,IF(BB186="Riesgo muy Alto",Variables!$E$50))))</f>
        <v xml:space="preserve">• Capacitar en manejo de las finanzas personales y familiares.
•  Promover ahorros </v>
      </c>
      <c r="BE186" s="73" t="str">
        <f t="shared" si="67"/>
        <v>Riesgo Bajo</v>
      </c>
      <c r="BF186" s="80" t="str">
        <f>IF(BE186="Riesgo Bajo",Variables!$C$53,IF(BE186="Riesgo Medio",Variables!$D$53,IF(BE186="Riesgo Alto",Variables!$E$53,IF(BE186="Riesgo muy Alto",Variables!$E$53))))</f>
        <v>• Sin amenaza, conservación, remodelaciones de acuerdo a condiciones economicas</v>
      </c>
      <c r="BH186" s="73" t="str">
        <f t="shared" si="68"/>
        <v>Riesgo Bajo</v>
      </c>
      <c r="BI186" s="80" t="str">
        <f>IF(BH186="Riesgo Bajo",Variables!$C$56,IF(BH186="Riesgo Medio",Variables!$D$56,IF(BH186="Riesgo Alto",Variables!$E$56,IF(BH186="Riesgo muy Alto",Variables!$E$56))))</f>
        <v xml:space="preserve">• Formaciones en manejo del estrés, inteligencia emocional, manejo de situaciones conflictivas, esparcimiento y tiempo libre
</v>
      </c>
      <c r="BK186" s="73" t="str">
        <f t="shared" si="69"/>
        <v>Riesgo Bajo</v>
      </c>
      <c r="BL186" s="80" t="str">
        <f>IF(BJ186&lt;=30,Variables!$C$59,IF(BJ186&lt;=50,Variables!$D$59,IF(BJ186&lt;=60,Variables!$E$59,IF(BJ186&gt;=100,Variables!E244))))</f>
        <v>• Promoción de la salud mental y prevención del trastorno mental en el  trabajo.
• Fomento de estilos de vida saludables.</v>
      </c>
    </row>
    <row r="187" spans="2:64" s="65" customFormat="1" ht="57" customHeight="1" x14ac:dyDescent="0.25">
      <c r="B187" s="66"/>
      <c r="E187" s="66"/>
      <c r="F187" s="66"/>
      <c r="G187" s="66"/>
      <c r="I187" s="67"/>
      <c r="J187" s="78" t="b">
        <f t="shared" si="71"/>
        <v>0</v>
      </c>
      <c r="K187" s="67"/>
      <c r="L187" s="78" t="b">
        <f t="shared" si="50"/>
        <v>0</v>
      </c>
      <c r="N187" s="73" t="str">
        <f t="shared" si="51"/>
        <v>Sin riesgo</v>
      </c>
      <c r="O187" s="74" t="str">
        <f t="shared" si="70"/>
        <v>Medidas de refuerzo, prevención</v>
      </c>
      <c r="Q187" s="22" t="s">
        <v>25</v>
      </c>
      <c r="R187" s="80" t="str">
        <f t="shared" si="52"/>
        <v>ActIvidades de promoción y prevención,seguimiento examenes periodicos</v>
      </c>
      <c r="S187" s="68" t="e">
        <f t="shared" si="53"/>
        <v>#DIV/0!</v>
      </c>
      <c r="T187" s="66"/>
      <c r="V187" s="73" t="str">
        <f t="shared" si="54"/>
        <v>Riesgo Bajo</v>
      </c>
      <c r="W187" s="74" t="str">
        <f>IF(V187="Riesgo Bajo",Variables!$C$19,IF('Base de datos'!V187="Riesgo Medio",Variables!$D$19,IF('Base de datos'!V187="Riesgo Alto",Variables!$E$19,IF(V187="Riesgo muy Alto",Variables!$E$19))))</f>
        <v xml:space="preserve">• Refuezo habilidades blandas 
• Seguimiento Lideres
•Refuerzo continuo
</v>
      </c>
      <c r="Y187" s="22"/>
      <c r="Z187" s="22"/>
      <c r="AB187" s="73" t="str">
        <f t="shared" si="56"/>
        <v>Riesgo Bajo</v>
      </c>
      <c r="AC187" s="80" t="str">
        <f>IF(AB187="Riesgo Bajo",Variables!$C$25,IF(AB187="Riesgo Medio",Variables!$D$25,IF(AB187="Riesgo Alto",Variables!$E$25,IF(AB187="Riesgo muy Alto",Variables!$E$25))))</f>
        <v>• Continuar retroalimentación constante
• Grupos focales y participativos
• Incentivos cumplimento de logros</v>
      </c>
      <c r="AE187" s="73" t="str">
        <f t="shared" si="57"/>
        <v>Riesgo Bajo</v>
      </c>
      <c r="AF187" s="80" t="str">
        <f>IF(AE187="Riesgo Bajo",Variables!$C$28,IF(AE187="Riesgo Medio",Variables!$D$28,IF(AE187="Riesgo Alto",Variables!$E$28,IF(AE187="Riesgo muy Alto",Variables!$E$28))))</f>
        <v>• Continuar con induccion al puesto, organizacional y seguimiento</v>
      </c>
      <c r="AH187" s="73" t="str">
        <f t="shared" si="58"/>
        <v>Riesgo Bajo</v>
      </c>
      <c r="AI187" s="80" t="str">
        <f>IF(AH187="Riesgo Bajo",Variables!$C$31,IF(AH187="Riesgo Medio",Variables!$D$31,IF(AH187="Riesgo Alto",Variables!$E$31,IF(AH187="Riesgo muy Alto",Variables!$E$31))))</f>
        <v>• Continuar con elplan de formación y desarrollo
• Reforzar formaciones 
• Seguimiento cronogramas de capacitación</v>
      </c>
      <c r="AK187" s="73" t="str">
        <f t="shared" si="59"/>
        <v>Riesgo Bajo</v>
      </c>
      <c r="AL187" s="80" t="str">
        <f>IF(AK187="Riesgo Bajo",Variables!$C$34,IF(AK187="Riesgo Medio",Variables!$D$34,IF(AK187="Riesgo Alto",Variables!$E$34,IF(AK187="Riesgo muy Alto",Variables!$E$34))))</f>
        <v>• Continuar plan de desarrollo en puesto de trabajo</v>
      </c>
      <c r="AN187" s="73" t="str">
        <f t="shared" si="60"/>
        <v>Riesgo Bajo</v>
      </c>
      <c r="AO187" s="80" t="str">
        <f>IF(AN187="Riesgo Bajo",Variables!$C$37,IF(AN187="Riesgo Medio",Variables!$D$37,IF(AN187="Riesgo Alto",Variables!$E$37,IF(AN187="Riesgo muy Alto",Variables!$E$37))))</f>
        <v xml:space="preserve">• Supervision constante roles y responsabilidades
• Formación en Planeacion estrategica
• Refuerzo en Distribucion eficaz del tiempo </v>
      </c>
      <c r="AQ187" s="73" t="str">
        <f t="shared" si="61"/>
        <v>Riesgo Bajo</v>
      </c>
      <c r="AR187" s="80" t="str">
        <f>IF(AQ187="Riesgo Bajo",Variables!$C$40,IF(AQ187="Riesgo Medio",Variables!$D$40,IF(AQ187="Riesgo Alto",Variables!$E$40,IF(AQ187="Riesgo muy Alto",Variables!$E$40))))</f>
        <v xml:space="preserve">• Continuar acciones de preventivas sobre demandas de trabajo
• Ejecutar cronogramas con tiempos de entrega 
• Programación de horarios de acuerdo a normativiudad
• Seguimiento a horarios adicionales y su compensación
</v>
      </c>
      <c r="AT187" s="73" t="str">
        <f t="shared" si="62"/>
        <v>Riesgo Bajo</v>
      </c>
      <c r="AU187" s="80" t="str">
        <f>IF(AT187="Riesgo Bajo",Variables!$C$43,IF(AT187="Riesgo Medio",Variables!$D$43,IF(AT187="Riesgo Alto",Variables!$E$43,IF(AT187="Riesgo muy Alto",Variables!$E$43))))</f>
        <v xml:space="preserve">• Marcar prioridades en las tareas. 
• Establecer cronograas de entrega
•  Garantizar descansos y pausas activas
</v>
      </c>
      <c r="AV187" s="65" t="e">
        <f t="shared" si="63"/>
        <v>#DIV/0!</v>
      </c>
      <c r="AW187" s="73"/>
      <c r="AY187" s="73" t="str">
        <f t="shared" si="65"/>
        <v>Riesgo Bajo</v>
      </c>
      <c r="AZ187" s="80" t="str">
        <f>IF(AY187="Riesgo Bajo",Variables!$C$47,IF(AY187="Riesgo Medio",Variables!$D$47,IF(AY187="Riesgo Alto",Variables!$E$47,IF(AY187="Riesgo muy Alto",Variables!$E$47))))</f>
        <v>• Divulgar alianzas estrategicas para  actividades de esparcimiento y recreacion
• Promover espacios de crecimiento personal, academico, espiritual o deportivo de forma periodica</v>
      </c>
      <c r="BB187" s="73" t="str">
        <f t="shared" si="66"/>
        <v>Riesgo Bajo</v>
      </c>
      <c r="BC187" s="80" t="str">
        <f>IF(BB187="Riesgo Bajo",Variables!$C$50,IF(BB187="Riesgo Medio",Variables!$D$50,IF(BB187="Riesgo Alto",Variables!$E$50,IF(BB187="Riesgo muy Alto",Variables!$E$50))))</f>
        <v xml:space="preserve">• Capacitar en manejo de las finanzas personales y familiares.
•  Promover ahorros </v>
      </c>
      <c r="BE187" s="73" t="str">
        <f t="shared" si="67"/>
        <v>Riesgo Bajo</v>
      </c>
      <c r="BF187" s="80" t="str">
        <f>IF(BE187="Riesgo Bajo",Variables!$C$53,IF(BE187="Riesgo Medio",Variables!$D$53,IF(BE187="Riesgo Alto",Variables!$E$53,IF(BE187="Riesgo muy Alto",Variables!$E$53))))</f>
        <v>• Sin amenaza, conservación, remodelaciones de acuerdo a condiciones economicas</v>
      </c>
      <c r="BH187" s="73" t="str">
        <f t="shared" si="68"/>
        <v>Riesgo Bajo</v>
      </c>
      <c r="BI187" s="80" t="str">
        <f>IF(BH187="Riesgo Bajo",Variables!$C$56,IF(BH187="Riesgo Medio",Variables!$D$56,IF(BH187="Riesgo Alto",Variables!$E$56,IF(BH187="Riesgo muy Alto",Variables!$E$56))))</f>
        <v xml:space="preserve">• Formaciones en manejo del estrés, inteligencia emocional, manejo de situaciones conflictivas, esparcimiento y tiempo libre
</v>
      </c>
      <c r="BK187" s="73" t="str">
        <f t="shared" si="69"/>
        <v>Riesgo Bajo</v>
      </c>
      <c r="BL187" s="80" t="str">
        <f>IF(BJ187&lt;=30,Variables!$C$59,IF(BJ187&lt;=50,Variables!$D$59,IF(BJ187&lt;=60,Variables!$E$59,IF(BJ187&gt;=100,Variables!E245))))</f>
        <v>• Promoción de la salud mental y prevención del trastorno mental en el  trabajo.
• Fomento de estilos de vida saludables.</v>
      </c>
    </row>
    <row r="188" spans="2:64" s="65" customFormat="1" ht="57" customHeight="1" x14ac:dyDescent="0.25">
      <c r="B188" s="66"/>
      <c r="E188" s="66"/>
      <c r="F188" s="66"/>
      <c r="G188" s="66"/>
      <c r="I188" s="67"/>
      <c r="J188" s="78" t="b">
        <f t="shared" si="71"/>
        <v>0</v>
      </c>
      <c r="K188" s="67"/>
      <c r="L188" s="78" t="b">
        <f t="shared" si="50"/>
        <v>0</v>
      </c>
      <c r="N188" s="73" t="str">
        <f t="shared" si="51"/>
        <v>Sin riesgo</v>
      </c>
      <c r="O188" s="74" t="str">
        <f t="shared" si="70"/>
        <v>Medidas de refuerzo, prevención</v>
      </c>
      <c r="Q188" s="22" t="s">
        <v>25</v>
      </c>
      <c r="R188" s="80" t="str">
        <f t="shared" si="52"/>
        <v>ActIvidades de promoción y prevención,seguimiento examenes periodicos</v>
      </c>
      <c r="S188" s="68" t="e">
        <f t="shared" si="53"/>
        <v>#DIV/0!</v>
      </c>
      <c r="T188" s="66"/>
      <c r="V188" s="73" t="str">
        <f t="shared" si="54"/>
        <v>Riesgo Bajo</v>
      </c>
      <c r="W188" s="74" t="str">
        <f>IF(V188="Riesgo Bajo",Variables!$C$19,IF('Base de datos'!V188="Riesgo Medio",Variables!$D$19,IF('Base de datos'!V188="Riesgo Alto",Variables!$E$19,IF(V188="Riesgo muy Alto",Variables!$E$19))))</f>
        <v xml:space="preserve">• Refuezo habilidades blandas 
• Seguimiento Lideres
•Refuerzo continuo
</v>
      </c>
      <c r="Y188" s="22"/>
      <c r="Z188" s="22"/>
      <c r="AB188" s="73" t="str">
        <f t="shared" si="56"/>
        <v>Riesgo Bajo</v>
      </c>
      <c r="AC188" s="80" t="str">
        <f>IF(AB188="Riesgo Bajo",Variables!$C$25,IF(AB188="Riesgo Medio",Variables!$D$25,IF(AB188="Riesgo Alto",Variables!$E$25,IF(AB188="Riesgo muy Alto",Variables!$E$25))))</f>
        <v>• Continuar retroalimentación constante
• Grupos focales y participativos
• Incentivos cumplimento de logros</v>
      </c>
      <c r="AE188" s="73" t="str">
        <f t="shared" si="57"/>
        <v>Riesgo Bajo</v>
      </c>
      <c r="AF188" s="80" t="str">
        <f>IF(AE188="Riesgo Bajo",Variables!$C$28,IF(AE188="Riesgo Medio",Variables!$D$28,IF(AE188="Riesgo Alto",Variables!$E$28,IF(AE188="Riesgo muy Alto",Variables!$E$28))))</f>
        <v>• Continuar con induccion al puesto, organizacional y seguimiento</v>
      </c>
      <c r="AH188" s="73" t="str">
        <f t="shared" si="58"/>
        <v>Riesgo Bajo</v>
      </c>
      <c r="AI188" s="80" t="str">
        <f>IF(AH188="Riesgo Bajo",Variables!$C$31,IF(AH188="Riesgo Medio",Variables!$D$31,IF(AH188="Riesgo Alto",Variables!$E$31,IF(AH188="Riesgo muy Alto",Variables!$E$31))))</f>
        <v>• Continuar con elplan de formación y desarrollo
• Reforzar formaciones 
• Seguimiento cronogramas de capacitación</v>
      </c>
      <c r="AK188" s="73" t="str">
        <f t="shared" si="59"/>
        <v>Riesgo Bajo</v>
      </c>
      <c r="AL188" s="80" t="str">
        <f>IF(AK188="Riesgo Bajo",Variables!$C$34,IF(AK188="Riesgo Medio",Variables!$D$34,IF(AK188="Riesgo Alto",Variables!$E$34,IF(AK188="Riesgo muy Alto",Variables!$E$34))))</f>
        <v>• Continuar plan de desarrollo en puesto de trabajo</v>
      </c>
      <c r="AN188" s="73" t="str">
        <f t="shared" si="60"/>
        <v>Riesgo Bajo</v>
      </c>
      <c r="AO188" s="80" t="str">
        <f>IF(AN188="Riesgo Bajo",Variables!$C$37,IF(AN188="Riesgo Medio",Variables!$D$37,IF(AN188="Riesgo Alto",Variables!$E$37,IF(AN188="Riesgo muy Alto",Variables!$E$37))))</f>
        <v xml:space="preserve">• Supervision constante roles y responsabilidades
• Formación en Planeacion estrategica
• Refuerzo en Distribucion eficaz del tiempo </v>
      </c>
      <c r="AQ188" s="73" t="str">
        <f t="shared" si="61"/>
        <v>Riesgo Bajo</v>
      </c>
      <c r="AR188" s="80" t="str">
        <f>IF(AQ188="Riesgo Bajo",Variables!$C$40,IF(AQ188="Riesgo Medio",Variables!$D$40,IF(AQ188="Riesgo Alto",Variables!$E$40,IF(AQ188="Riesgo muy Alto",Variables!$E$40))))</f>
        <v xml:space="preserve">• Continuar acciones de preventivas sobre demandas de trabajo
• Ejecutar cronogramas con tiempos de entrega 
• Programación de horarios de acuerdo a normativiudad
• Seguimiento a horarios adicionales y su compensación
</v>
      </c>
      <c r="AT188" s="73" t="str">
        <f t="shared" si="62"/>
        <v>Riesgo Bajo</v>
      </c>
      <c r="AU188" s="80" t="str">
        <f>IF(AT188="Riesgo Bajo",Variables!$C$43,IF(AT188="Riesgo Medio",Variables!$D$43,IF(AT188="Riesgo Alto",Variables!$E$43,IF(AT188="Riesgo muy Alto",Variables!$E$43))))</f>
        <v xml:space="preserve">• Marcar prioridades en las tareas. 
• Establecer cronograas de entrega
•  Garantizar descansos y pausas activas
</v>
      </c>
      <c r="AV188" s="65" t="e">
        <f t="shared" si="63"/>
        <v>#DIV/0!</v>
      </c>
      <c r="AW188" s="73"/>
      <c r="AY188" s="73" t="str">
        <f t="shared" si="65"/>
        <v>Riesgo Bajo</v>
      </c>
      <c r="AZ188" s="80" t="str">
        <f>IF(AY188="Riesgo Bajo",Variables!$C$47,IF(AY188="Riesgo Medio",Variables!$D$47,IF(AY188="Riesgo Alto",Variables!$E$47,IF(AY188="Riesgo muy Alto",Variables!$E$47))))</f>
        <v>• Divulgar alianzas estrategicas para  actividades de esparcimiento y recreacion
• Promover espacios de crecimiento personal, academico, espiritual o deportivo de forma periodica</v>
      </c>
      <c r="BB188" s="73" t="str">
        <f t="shared" si="66"/>
        <v>Riesgo Bajo</v>
      </c>
      <c r="BC188" s="80" t="str">
        <f>IF(BB188="Riesgo Bajo",Variables!$C$50,IF(BB188="Riesgo Medio",Variables!$D$50,IF(BB188="Riesgo Alto",Variables!$E$50,IF(BB188="Riesgo muy Alto",Variables!$E$50))))</f>
        <v xml:space="preserve">• Capacitar en manejo de las finanzas personales y familiares.
•  Promover ahorros </v>
      </c>
      <c r="BE188" s="73" t="str">
        <f t="shared" si="67"/>
        <v>Riesgo Bajo</v>
      </c>
      <c r="BF188" s="80" t="str">
        <f>IF(BE188="Riesgo Bajo",Variables!$C$53,IF(BE188="Riesgo Medio",Variables!$D$53,IF(BE188="Riesgo Alto",Variables!$E$53,IF(BE188="Riesgo muy Alto",Variables!$E$53))))</f>
        <v>• Sin amenaza, conservación, remodelaciones de acuerdo a condiciones economicas</v>
      </c>
      <c r="BH188" s="73" t="str">
        <f t="shared" si="68"/>
        <v>Riesgo Bajo</v>
      </c>
      <c r="BI188" s="80" t="str">
        <f>IF(BH188="Riesgo Bajo",Variables!$C$56,IF(BH188="Riesgo Medio",Variables!$D$56,IF(BH188="Riesgo Alto",Variables!$E$56,IF(BH188="Riesgo muy Alto",Variables!$E$56))))</f>
        <v xml:space="preserve">• Formaciones en manejo del estrés, inteligencia emocional, manejo de situaciones conflictivas, esparcimiento y tiempo libre
</v>
      </c>
      <c r="BK188" s="73" t="str">
        <f t="shared" si="69"/>
        <v>Riesgo Bajo</v>
      </c>
      <c r="BL188" s="80" t="str">
        <f>IF(BJ188&lt;=30,Variables!$C$59,IF(BJ188&lt;=50,Variables!$D$59,IF(BJ188&lt;=60,Variables!$E$59,IF(BJ188&gt;=100,Variables!E246))))</f>
        <v>• Promoción de la salud mental y prevención del trastorno mental en el  trabajo.
• Fomento de estilos de vida saludables.</v>
      </c>
    </row>
    <row r="189" spans="2:64" s="65" customFormat="1" ht="57" customHeight="1" x14ac:dyDescent="0.25">
      <c r="B189" s="66"/>
      <c r="E189" s="66"/>
      <c r="F189" s="66"/>
      <c r="G189" s="66"/>
      <c r="I189" s="67"/>
      <c r="J189" s="78" t="b">
        <f t="shared" si="71"/>
        <v>0</v>
      </c>
      <c r="K189" s="67"/>
      <c r="L189" s="78" t="b">
        <f t="shared" si="50"/>
        <v>0</v>
      </c>
      <c r="N189" s="73" t="str">
        <f t="shared" si="51"/>
        <v>Sin riesgo</v>
      </c>
      <c r="O189" s="74" t="str">
        <f t="shared" si="70"/>
        <v>Medidas de refuerzo, prevención</v>
      </c>
      <c r="Q189" s="22" t="s">
        <v>25</v>
      </c>
      <c r="R189" s="80" t="str">
        <f t="shared" si="52"/>
        <v>ActIvidades de promoción y prevención,seguimiento examenes periodicos</v>
      </c>
      <c r="S189" s="68" t="e">
        <f t="shared" si="53"/>
        <v>#DIV/0!</v>
      </c>
      <c r="T189" s="66"/>
      <c r="V189" s="73" t="str">
        <f t="shared" si="54"/>
        <v>Riesgo Bajo</v>
      </c>
      <c r="W189" s="74" t="str">
        <f>IF(V189="Riesgo Bajo",Variables!$C$19,IF('Base de datos'!V189="Riesgo Medio",Variables!$D$19,IF('Base de datos'!V189="Riesgo Alto",Variables!$E$19,IF(V189="Riesgo muy Alto",Variables!$E$19))))</f>
        <v xml:space="preserve">• Refuezo habilidades blandas 
• Seguimiento Lideres
•Refuerzo continuo
</v>
      </c>
      <c r="Y189" s="22"/>
      <c r="Z189" s="22"/>
      <c r="AB189" s="73" t="str">
        <f t="shared" si="56"/>
        <v>Riesgo Bajo</v>
      </c>
      <c r="AC189" s="80" t="str">
        <f>IF(AB189="Riesgo Bajo",Variables!$C$25,IF(AB189="Riesgo Medio",Variables!$D$25,IF(AB189="Riesgo Alto",Variables!$E$25,IF(AB189="Riesgo muy Alto",Variables!$E$25))))</f>
        <v>• Continuar retroalimentación constante
• Grupos focales y participativos
• Incentivos cumplimento de logros</v>
      </c>
      <c r="AE189" s="73" t="str">
        <f t="shared" si="57"/>
        <v>Riesgo Bajo</v>
      </c>
      <c r="AF189" s="80" t="str">
        <f>IF(AE189="Riesgo Bajo",Variables!$C$28,IF(AE189="Riesgo Medio",Variables!$D$28,IF(AE189="Riesgo Alto",Variables!$E$28,IF(AE189="Riesgo muy Alto",Variables!$E$28))))</f>
        <v>• Continuar con induccion al puesto, organizacional y seguimiento</v>
      </c>
      <c r="AH189" s="73" t="str">
        <f t="shared" si="58"/>
        <v>Riesgo Bajo</v>
      </c>
      <c r="AI189" s="80" t="str">
        <f>IF(AH189="Riesgo Bajo",Variables!$C$31,IF(AH189="Riesgo Medio",Variables!$D$31,IF(AH189="Riesgo Alto",Variables!$E$31,IF(AH189="Riesgo muy Alto",Variables!$E$31))))</f>
        <v>• Continuar con elplan de formación y desarrollo
• Reforzar formaciones 
• Seguimiento cronogramas de capacitación</v>
      </c>
      <c r="AK189" s="73" t="str">
        <f t="shared" si="59"/>
        <v>Riesgo Bajo</v>
      </c>
      <c r="AL189" s="80" t="str">
        <f>IF(AK189="Riesgo Bajo",Variables!$C$34,IF(AK189="Riesgo Medio",Variables!$D$34,IF(AK189="Riesgo Alto",Variables!$E$34,IF(AK189="Riesgo muy Alto",Variables!$E$34))))</f>
        <v>• Continuar plan de desarrollo en puesto de trabajo</v>
      </c>
      <c r="AN189" s="73" t="str">
        <f t="shared" si="60"/>
        <v>Riesgo Bajo</v>
      </c>
      <c r="AO189" s="80" t="str">
        <f>IF(AN189="Riesgo Bajo",Variables!$C$37,IF(AN189="Riesgo Medio",Variables!$D$37,IF(AN189="Riesgo Alto",Variables!$E$37,IF(AN189="Riesgo muy Alto",Variables!$E$37))))</f>
        <v xml:space="preserve">• Supervision constante roles y responsabilidades
• Formación en Planeacion estrategica
• Refuerzo en Distribucion eficaz del tiempo </v>
      </c>
      <c r="AQ189" s="73" t="str">
        <f t="shared" si="61"/>
        <v>Riesgo Bajo</v>
      </c>
      <c r="AR189" s="80" t="str">
        <f>IF(AQ189="Riesgo Bajo",Variables!$C$40,IF(AQ189="Riesgo Medio",Variables!$D$40,IF(AQ189="Riesgo Alto",Variables!$E$40,IF(AQ189="Riesgo muy Alto",Variables!$E$40))))</f>
        <v xml:space="preserve">• Continuar acciones de preventivas sobre demandas de trabajo
• Ejecutar cronogramas con tiempos de entrega 
• Programación de horarios de acuerdo a normativiudad
• Seguimiento a horarios adicionales y su compensación
</v>
      </c>
      <c r="AT189" s="73" t="str">
        <f t="shared" si="62"/>
        <v>Riesgo Bajo</v>
      </c>
      <c r="AU189" s="80" t="str">
        <f>IF(AT189="Riesgo Bajo",Variables!$C$43,IF(AT189="Riesgo Medio",Variables!$D$43,IF(AT189="Riesgo Alto",Variables!$E$43,IF(AT189="Riesgo muy Alto",Variables!$E$43))))</f>
        <v xml:space="preserve">• Marcar prioridades en las tareas. 
• Establecer cronograas de entrega
•  Garantizar descansos y pausas activas
</v>
      </c>
      <c r="AV189" s="65" t="e">
        <f t="shared" si="63"/>
        <v>#DIV/0!</v>
      </c>
      <c r="AW189" s="73"/>
      <c r="AY189" s="73" t="str">
        <f t="shared" si="65"/>
        <v>Riesgo Bajo</v>
      </c>
      <c r="AZ189" s="80" t="str">
        <f>IF(AY189="Riesgo Bajo",Variables!$C$47,IF(AY189="Riesgo Medio",Variables!$D$47,IF(AY189="Riesgo Alto",Variables!$E$47,IF(AY189="Riesgo muy Alto",Variables!$E$47))))</f>
        <v>• Divulgar alianzas estrategicas para  actividades de esparcimiento y recreacion
• Promover espacios de crecimiento personal, academico, espiritual o deportivo de forma periodica</v>
      </c>
      <c r="BB189" s="73" t="str">
        <f t="shared" si="66"/>
        <v>Riesgo Bajo</v>
      </c>
      <c r="BC189" s="80" t="str">
        <f>IF(BB189="Riesgo Bajo",Variables!$C$50,IF(BB189="Riesgo Medio",Variables!$D$50,IF(BB189="Riesgo Alto",Variables!$E$50,IF(BB189="Riesgo muy Alto",Variables!$E$50))))</f>
        <v xml:space="preserve">• Capacitar en manejo de las finanzas personales y familiares.
•  Promover ahorros </v>
      </c>
      <c r="BE189" s="73" t="str">
        <f t="shared" si="67"/>
        <v>Riesgo Bajo</v>
      </c>
      <c r="BF189" s="80" t="str">
        <f>IF(BE189="Riesgo Bajo",Variables!$C$53,IF(BE189="Riesgo Medio",Variables!$D$53,IF(BE189="Riesgo Alto",Variables!$E$53,IF(BE189="Riesgo muy Alto",Variables!$E$53))))</f>
        <v>• Sin amenaza, conservación, remodelaciones de acuerdo a condiciones economicas</v>
      </c>
      <c r="BH189" s="73" t="str">
        <f t="shared" si="68"/>
        <v>Riesgo Bajo</v>
      </c>
      <c r="BI189" s="80" t="str">
        <f>IF(BH189="Riesgo Bajo",Variables!$C$56,IF(BH189="Riesgo Medio",Variables!$D$56,IF(BH189="Riesgo Alto",Variables!$E$56,IF(BH189="Riesgo muy Alto",Variables!$E$56))))</f>
        <v xml:space="preserve">• Formaciones en manejo del estrés, inteligencia emocional, manejo de situaciones conflictivas, esparcimiento y tiempo libre
</v>
      </c>
      <c r="BK189" s="73" t="str">
        <f t="shared" si="69"/>
        <v>Riesgo Bajo</v>
      </c>
      <c r="BL189" s="80" t="str">
        <f>IF(BJ189&lt;=30,Variables!$C$59,IF(BJ189&lt;=50,Variables!$D$59,IF(BJ189&lt;=60,Variables!$E$59,IF(BJ189&gt;=100,Variables!E247))))</f>
        <v>• Promoción de la salud mental y prevención del trastorno mental en el  trabajo.
• Fomento de estilos de vida saludables.</v>
      </c>
    </row>
    <row r="190" spans="2:64" s="65" customFormat="1" ht="57" customHeight="1" x14ac:dyDescent="0.25">
      <c r="B190" s="66"/>
      <c r="E190" s="66"/>
      <c r="F190" s="66"/>
      <c r="G190" s="66"/>
      <c r="I190" s="67"/>
      <c r="J190" s="78" t="b">
        <f t="shared" si="71"/>
        <v>0</v>
      </c>
      <c r="K190" s="67"/>
      <c r="L190" s="78" t="b">
        <f t="shared" si="50"/>
        <v>0</v>
      </c>
      <c r="N190" s="73" t="str">
        <f t="shared" si="51"/>
        <v>Sin riesgo</v>
      </c>
      <c r="O190" s="74" t="str">
        <f t="shared" si="70"/>
        <v>Medidas de refuerzo, prevención</v>
      </c>
      <c r="Q190" s="22" t="s">
        <v>25</v>
      </c>
      <c r="R190" s="80" t="str">
        <f t="shared" si="52"/>
        <v>ActIvidades de promoción y prevención,seguimiento examenes periodicos</v>
      </c>
      <c r="S190" s="68" t="e">
        <f t="shared" si="53"/>
        <v>#DIV/0!</v>
      </c>
      <c r="T190" s="66"/>
      <c r="V190" s="73" t="str">
        <f t="shared" si="54"/>
        <v>Riesgo Bajo</v>
      </c>
      <c r="W190" s="74" t="str">
        <f>IF(V190="Riesgo Bajo",Variables!$C$19,IF('Base de datos'!V190="Riesgo Medio",Variables!$D$19,IF('Base de datos'!V190="Riesgo Alto",Variables!$E$19,IF(V190="Riesgo muy Alto",Variables!$E$19))))</f>
        <v xml:space="preserve">• Refuezo habilidades blandas 
• Seguimiento Lideres
•Refuerzo continuo
</v>
      </c>
      <c r="Y190" s="22"/>
      <c r="Z190" s="22"/>
      <c r="AB190" s="73" t="str">
        <f t="shared" si="56"/>
        <v>Riesgo Bajo</v>
      </c>
      <c r="AC190" s="80" t="str">
        <f>IF(AB190="Riesgo Bajo",Variables!$C$25,IF(AB190="Riesgo Medio",Variables!$D$25,IF(AB190="Riesgo Alto",Variables!$E$25,IF(AB190="Riesgo muy Alto",Variables!$E$25))))</f>
        <v>• Continuar retroalimentación constante
• Grupos focales y participativos
• Incentivos cumplimento de logros</v>
      </c>
      <c r="AE190" s="73" t="str">
        <f t="shared" si="57"/>
        <v>Riesgo Bajo</v>
      </c>
      <c r="AF190" s="80" t="str">
        <f>IF(AE190="Riesgo Bajo",Variables!$C$28,IF(AE190="Riesgo Medio",Variables!$D$28,IF(AE190="Riesgo Alto",Variables!$E$28,IF(AE190="Riesgo muy Alto",Variables!$E$28))))</f>
        <v>• Continuar con induccion al puesto, organizacional y seguimiento</v>
      </c>
      <c r="AH190" s="73" t="str">
        <f t="shared" si="58"/>
        <v>Riesgo Bajo</v>
      </c>
      <c r="AI190" s="80" t="str">
        <f>IF(AH190="Riesgo Bajo",Variables!$C$31,IF(AH190="Riesgo Medio",Variables!$D$31,IF(AH190="Riesgo Alto",Variables!$E$31,IF(AH190="Riesgo muy Alto",Variables!$E$31))))</f>
        <v>• Continuar con elplan de formación y desarrollo
• Reforzar formaciones 
• Seguimiento cronogramas de capacitación</v>
      </c>
      <c r="AK190" s="73" t="str">
        <f t="shared" si="59"/>
        <v>Riesgo Bajo</v>
      </c>
      <c r="AL190" s="80" t="str">
        <f>IF(AK190="Riesgo Bajo",Variables!$C$34,IF(AK190="Riesgo Medio",Variables!$D$34,IF(AK190="Riesgo Alto",Variables!$E$34,IF(AK190="Riesgo muy Alto",Variables!$E$34))))</f>
        <v>• Continuar plan de desarrollo en puesto de trabajo</v>
      </c>
      <c r="AN190" s="73" t="str">
        <f t="shared" si="60"/>
        <v>Riesgo Bajo</v>
      </c>
      <c r="AO190" s="80" t="str">
        <f>IF(AN190="Riesgo Bajo",Variables!$C$37,IF(AN190="Riesgo Medio",Variables!$D$37,IF(AN190="Riesgo Alto",Variables!$E$37,IF(AN190="Riesgo muy Alto",Variables!$E$37))))</f>
        <v xml:space="preserve">• Supervision constante roles y responsabilidades
• Formación en Planeacion estrategica
• Refuerzo en Distribucion eficaz del tiempo </v>
      </c>
      <c r="AQ190" s="73" t="str">
        <f t="shared" si="61"/>
        <v>Riesgo Bajo</v>
      </c>
      <c r="AR190" s="80" t="str">
        <f>IF(AQ190="Riesgo Bajo",Variables!$C$40,IF(AQ190="Riesgo Medio",Variables!$D$40,IF(AQ190="Riesgo Alto",Variables!$E$40,IF(AQ190="Riesgo muy Alto",Variables!$E$40))))</f>
        <v xml:space="preserve">• Continuar acciones de preventivas sobre demandas de trabajo
• Ejecutar cronogramas con tiempos de entrega 
• Programación de horarios de acuerdo a normativiudad
• Seguimiento a horarios adicionales y su compensación
</v>
      </c>
      <c r="AT190" s="73" t="str">
        <f t="shared" si="62"/>
        <v>Riesgo Bajo</v>
      </c>
      <c r="AU190" s="80" t="str">
        <f>IF(AT190="Riesgo Bajo",Variables!$C$43,IF(AT190="Riesgo Medio",Variables!$D$43,IF(AT190="Riesgo Alto",Variables!$E$43,IF(AT190="Riesgo muy Alto",Variables!$E$43))))</f>
        <v xml:space="preserve">• Marcar prioridades en las tareas. 
• Establecer cronograas de entrega
•  Garantizar descansos y pausas activas
</v>
      </c>
      <c r="AV190" s="65" t="e">
        <f t="shared" si="63"/>
        <v>#DIV/0!</v>
      </c>
      <c r="AW190" s="73"/>
      <c r="AY190" s="73" t="str">
        <f t="shared" si="65"/>
        <v>Riesgo Bajo</v>
      </c>
      <c r="AZ190" s="80" t="str">
        <f>IF(AY190="Riesgo Bajo",Variables!$C$47,IF(AY190="Riesgo Medio",Variables!$D$47,IF(AY190="Riesgo Alto",Variables!$E$47,IF(AY190="Riesgo muy Alto",Variables!$E$47))))</f>
        <v>• Divulgar alianzas estrategicas para  actividades de esparcimiento y recreacion
• Promover espacios de crecimiento personal, academico, espiritual o deportivo de forma periodica</v>
      </c>
      <c r="BB190" s="73" t="str">
        <f t="shared" si="66"/>
        <v>Riesgo Bajo</v>
      </c>
      <c r="BC190" s="80" t="str">
        <f>IF(BB190="Riesgo Bajo",Variables!$C$50,IF(BB190="Riesgo Medio",Variables!$D$50,IF(BB190="Riesgo Alto",Variables!$E$50,IF(BB190="Riesgo muy Alto",Variables!$E$50))))</f>
        <v xml:space="preserve">• Capacitar en manejo de las finanzas personales y familiares.
•  Promover ahorros </v>
      </c>
      <c r="BE190" s="73" t="str">
        <f t="shared" si="67"/>
        <v>Riesgo Bajo</v>
      </c>
      <c r="BF190" s="80" t="str">
        <f>IF(BE190="Riesgo Bajo",Variables!$C$53,IF(BE190="Riesgo Medio",Variables!$D$53,IF(BE190="Riesgo Alto",Variables!$E$53,IF(BE190="Riesgo muy Alto",Variables!$E$53))))</f>
        <v>• Sin amenaza, conservación, remodelaciones de acuerdo a condiciones economicas</v>
      </c>
      <c r="BH190" s="73" t="str">
        <f t="shared" si="68"/>
        <v>Riesgo Bajo</v>
      </c>
      <c r="BI190" s="80" t="str">
        <f>IF(BH190="Riesgo Bajo",Variables!$C$56,IF(BH190="Riesgo Medio",Variables!$D$56,IF(BH190="Riesgo Alto",Variables!$E$56,IF(BH190="Riesgo muy Alto",Variables!$E$56))))</f>
        <v xml:space="preserve">• Formaciones en manejo del estrés, inteligencia emocional, manejo de situaciones conflictivas, esparcimiento y tiempo libre
</v>
      </c>
      <c r="BK190" s="73" t="str">
        <f t="shared" si="69"/>
        <v>Riesgo Bajo</v>
      </c>
      <c r="BL190" s="80" t="str">
        <f>IF(BJ190&lt;=30,Variables!$C$59,IF(BJ190&lt;=50,Variables!$D$59,IF(BJ190&lt;=60,Variables!$E$59,IF(BJ190&gt;=100,Variables!E248))))</f>
        <v>• Promoción de la salud mental y prevención del trastorno mental en el  trabajo.
• Fomento de estilos de vida saludables.</v>
      </c>
    </row>
    <row r="191" spans="2:64" s="65" customFormat="1" ht="57" customHeight="1" x14ac:dyDescent="0.25">
      <c r="B191" s="66"/>
      <c r="E191" s="66"/>
      <c r="F191" s="66"/>
      <c r="G191" s="66"/>
      <c r="I191" s="67"/>
      <c r="J191" s="78" t="b">
        <f t="shared" si="71"/>
        <v>0</v>
      </c>
      <c r="K191" s="67"/>
      <c r="L191" s="78" t="b">
        <f t="shared" si="50"/>
        <v>0</v>
      </c>
      <c r="N191" s="73" t="str">
        <f t="shared" si="51"/>
        <v>Sin riesgo</v>
      </c>
      <c r="O191" s="74" t="str">
        <f t="shared" si="70"/>
        <v>Medidas de refuerzo, prevención</v>
      </c>
      <c r="Q191" s="22" t="s">
        <v>25</v>
      </c>
      <c r="R191" s="80" t="str">
        <f t="shared" si="52"/>
        <v>ActIvidades de promoción y prevención,seguimiento examenes periodicos</v>
      </c>
      <c r="S191" s="68" t="e">
        <f t="shared" si="53"/>
        <v>#DIV/0!</v>
      </c>
      <c r="T191" s="66"/>
      <c r="V191" s="73" t="str">
        <f t="shared" si="54"/>
        <v>Riesgo Bajo</v>
      </c>
      <c r="W191" s="74" t="str">
        <f>IF(V191="Riesgo Bajo",Variables!$C$19,IF('Base de datos'!V191="Riesgo Medio",Variables!$D$19,IF('Base de datos'!V191="Riesgo Alto",Variables!$E$19,IF(V191="Riesgo muy Alto",Variables!$E$19))))</f>
        <v xml:space="preserve">• Refuezo habilidades blandas 
• Seguimiento Lideres
•Refuerzo continuo
</v>
      </c>
      <c r="Y191" s="22"/>
      <c r="Z191" s="22"/>
      <c r="AB191" s="73" t="str">
        <f t="shared" si="56"/>
        <v>Riesgo Bajo</v>
      </c>
      <c r="AC191" s="80" t="str">
        <f>IF(AB191="Riesgo Bajo",Variables!$C$25,IF(AB191="Riesgo Medio",Variables!$D$25,IF(AB191="Riesgo Alto",Variables!$E$25,IF(AB191="Riesgo muy Alto",Variables!$E$25))))</f>
        <v>• Continuar retroalimentación constante
• Grupos focales y participativos
• Incentivos cumplimento de logros</v>
      </c>
      <c r="AE191" s="73" t="str">
        <f t="shared" si="57"/>
        <v>Riesgo Bajo</v>
      </c>
      <c r="AF191" s="80" t="str">
        <f>IF(AE191="Riesgo Bajo",Variables!$C$28,IF(AE191="Riesgo Medio",Variables!$D$28,IF(AE191="Riesgo Alto",Variables!$E$28,IF(AE191="Riesgo muy Alto",Variables!$E$28))))</f>
        <v>• Continuar con induccion al puesto, organizacional y seguimiento</v>
      </c>
      <c r="AH191" s="73" t="str">
        <f t="shared" si="58"/>
        <v>Riesgo Bajo</v>
      </c>
      <c r="AI191" s="80" t="str">
        <f>IF(AH191="Riesgo Bajo",Variables!$C$31,IF(AH191="Riesgo Medio",Variables!$D$31,IF(AH191="Riesgo Alto",Variables!$E$31,IF(AH191="Riesgo muy Alto",Variables!$E$31))))</f>
        <v>• Continuar con elplan de formación y desarrollo
• Reforzar formaciones 
• Seguimiento cronogramas de capacitación</v>
      </c>
      <c r="AK191" s="73" t="str">
        <f t="shared" si="59"/>
        <v>Riesgo Bajo</v>
      </c>
      <c r="AL191" s="80" t="str">
        <f>IF(AK191="Riesgo Bajo",Variables!$C$34,IF(AK191="Riesgo Medio",Variables!$D$34,IF(AK191="Riesgo Alto",Variables!$E$34,IF(AK191="Riesgo muy Alto",Variables!$E$34))))</f>
        <v>• Continuar plan de desarrollo en puesto de trabajo</v>
      </c>
      <c r="AN191" s="73" t="str">
        <f t="shared" si="60"/>
        <v>Riesgo Bajo</v>
      </c>
      <c r="AO191" s="80" t="str">
        <f>IF(AN191="Riesgo Bajo",Variables!$C$37,IF(AN191="Riesgo Medio",Variables!$D$37,IF(AN191="Riesgo Alto",Variables!$E$37,IF(AN191="Riesgo muy Alto",Variables!$E$37))))</f>
        <v xml:space="preserve">• Supervision constante roles y responsabilidades
• Formación en Planeacion estrategica
• Refuerzo en Distribucion eficaz del tiempo </v>
      </c>
      <c r="AQ191" s="73" t="str">
        <f t="shared" si="61"/>
        <v>Riesgo Bajo</v>
      </c>
      <c r="AR191" s="80" t="str">
        <f>IF(AQ191="Riesgo Bajo",Variables!$C$40,IF(AQ191="Riesgo Medio",Variables!$D$40,IF(AQ191="Riesgo Alto",Variables!$E$40,IF(AQ191="Riesgo muy Alto",Variables!$E$40))))</f>
        <v xml:space="preserve">• Continuar acciones de preventivas sobre demandas de trabajo
• Ejecutar cronogramas con tiempos de entrega 
• Programación de horarios de acuerdo a normativiudad
• Seguimiento a horarios adicionales y su compensación
</v>
      </c>
      <c r="AT191" s="73" t="str">
        <f t="shared" si="62"/>
        <v>Riesgo Bajo</v>
      </c>
      <c r="AU191" s="80" t="str">
        <f>IF(AT191="Riesgo Bajo",Variables!$C$43,IF(AT191="Riesgo Medio",Variables!$D$43,IF(AT191="Riesgo Alto",Variables!$E$43,IF(AT191="Riesgo muy Alto",Variables!$E$43))))</f>
        <v xml:space="preserve">• Marcar prioridades en las tareas. 
• Establecer cronograas de entrega
•  Garantizar descansos y pausas activas
</v>
      </c>
      <c r="AV191" s="65" t="e">
        <f t="shared" si="63"/>
        <v>#DIV/0!</v>
      </c>
      <c r="AW191" s="73"/>
      <c r="AY191" s="73" t="str">
        <f t="shared" si="65"/>
        <v>Riesgo Bajo</v>
      </c>
      <c r="AZ191" s="80" t="str">
        <f>IF(AY191="Riesgo Bajo",Variables!$C$47,IF(AY191="Riesgo Medio",Variables!$D$47,IF(AY191="Riesgo Alto",Variables!$E$47,IF(AY191="Riesgo muy Alto",Variables!$E$47))))</f>
        <v>• Divulgar alianzas estrategicas para  actividades de esparcimiento y recreacion
• Promover espacios de crecimiento personal, academico, espiritual o deportivo de forma periodica</v>
      </c>
      <c r="BB191" s="73" t="str">
        <f t="shared" si="66"/>
        <v>Riesgo Bajo</v>
      </c>
      <c r="BC191" s="80" t="str">
        <f>IF(BB191="Riesgo Bajo",Variables!$C$50,IF(BB191="Riesgo Medio",Variables!$D$50,IF(BB191="Riesgo Alto",Variables!$E$50,IF(BB191="Riesgo muy Alto",Variables!$E$50))))</f>
        <v xml:space="preserve">• Capacitar en manejo de las finanzas personales y familiares.
•  Promover ahorros </v>
      </c>
      <c r="BE191" s="73" t="str">
        <f t="shared" si="67"/>
        <v>Riesgo Bajo</v>
      </c>
      <c r="BF191" s="80" t="str">
        <f>IF(BE191="Riesgo Bajo",Variables!$C$53,IF(BE191="Riesgo Medio",Variables!$D$53,IF(BE191="Riesgo Alto",Variables!$E$53,IF(BE191="Riesgo muy Alto",Variables!$E$53))))</f>
        <v>• Sin amenaza, conservación, remodelaciones de acuerdo a condiciones economicas</v>
      </c>
      <c r="BH191" s="73" t="str">
        <f t="shared" si="68"/>
        <v>Riesgo Bajo</v>
      </c>
      <c r="BI191" s="80" t="str">
        <f>IF(BH191="Riesgo Bajo",Variables!$C$56,IF(BH191="Riesgo Medio",Variables!$D$56,IF(BH191="Riesgo Alto",Variables!$E$56,IF(BH191="Riesgo muy Alto",Variables!$E$56))))</f>
        <v xml:space="preserve">• Formaciones en manejo del estrés, inteligencia emocional, manejo de situaciones conflictivas, esparcimiento y tiempo libre
</v>
      </c>
      <c r="BK191" s="73" t="str">
        <f t="shared" si="69"/>
        <v>Riesgo Bajo</v>
      </c>
      <c r="BL191" s="80" t="str">
        <f>IF(BJ191&lt;=30,Variables!$C$59,IF(BJ191&lt;=50,Variables!$D$59,IF(BJ191&lt;=60,Variables!$E$59,IF(BJ191&gt;=100,Variables!E249))))</f>
        <v>• Promoción de la salud mental y prevención del trastorno mental en el  trabajo.
• Fomento de estilos de vida saludables.</v>
      </c>
    </row>
    <row r="192" spans="2:64" s="65" customFormat="1" ht="57" customHeight="1" x14ac:dyDescent="0.25">
      <c r="B192" s="66"/>
      <c r="E192" s="66"/>
      <c r="F192" s="66"/>
      <c r="G192" s="66"/>
      <c r="I192" s="67"/>
      <c r="J192" s="78" t="b">
        <f t="shared" si="71"/>
        <v>0</v>
      </c>
      <c r="K192" s="67"/>
      <c r="L192" s="78" t="b">
        <f t="shared" si="50"/>
        <v>0</v>
      </c>
      <c r="N192" s="73" t="str">
        <f t="shared" si="51"/>
        <v>Sin riesgo</v>
      </c>
      <c r="O192" s="74" t="str">
        <f t="shared" si="70"/>
        <v>Medidas de refuerzo, prevención</v>
      </c>
      <c r="Q192" s="22" t="s">
        <v>25</v>
      </c>
      <c r="R192" s="80" t="str">
        <f t="shared" si="52"/>
        <v>ActIvidades de promoción y prevención,seguimiento examenes periodicos</v>
      </c>
      <c r="S192" s="68" t="e">
        <f t="shared" si="53"/>
        <v>#DIV/0!</v>
      </c>
      <c r="T192" s="66"/>
      <c r="V192" s="73" t="str">
        <f t="shared" si="54"/>
        <v>Riesgo Bajo</v>
      </c>
      <c r="W192" s="74" t="str">
        <f>IF(V192="Riesgo Bajo",Variables!$C$19,IF('Base de datos'!V192="Riesgo Medio",Variables!$D$19,IF('Base de datos'!V192="Riesgo Alto",Variables!$E$19,IF(V192="Riesgo muy Alto",Variables!$E$19))))</f>
        <v xml:space="preserve">• Refuezo habilidades blandas 
• Seguimiento Lideres
•Refuerzo continuo
</v>
      </c>
      <c r="Y192" s="22"/>
      <c r="Z192" s="22"/>
      <c r="AB192" s="73" t="str">
        <f t="shared" si="56"/>
        <v>Riesgo Bajo</v>
      </c>
      <c r="AC192" s="80" t="str">
        <f>IF(AB192="Riesgo Bajo",Variables!$C$25,IF(AB192="Riesgo Medio",Variables!$D$25,IF(AB192="Riesgo Alto",Variables!$E$25,IF(AB192="Riesgo muy Alto",Variables!$E$25))))</f>
        <v>• Continuar retroalimentación constante
• Grupos focales y participativos
• Incentivos cumplimento de logros</v>
      </c>
      <c r="AE192" s="73" t="str">
        <f t="shared" si="57"/>
        <v>Riesgo Bajo</v>
      </c>
      <c r="AF192" s="80" t="str">
        <f>IF(AE192="Riesgo Bajo",Variables!$C$28,IF(AE192="Riesgo Medio",Variables!$D$28,IF(AE192="Riesgo Alto",Variables!$E$28,IF(AE192="Riesgo muy Alto",Variables!$E$28))))</f>
        <v>• Continuar con induccion al puesto, organizacional y seguimiento</v>
      </c>
      <c r="AH192" s="73" t="str">
        <f t="shared" si="58"/>
        <v>Riesgo Bajo</v>
      </c>
      <c r="AI192" s="80" t="str">
        <f>IF(AH192="Riesgo Bajo",Variables!$C$31,IF(AH192="Riesgo Medio",Variables!$D$31,IF(AH192="Riesgo Alto",Variables!$E$31,IF(AH192="Riesgo muy Alto",Variables!$E$31))))</f>
        <v>• Continuar con elplan de formación y desarrollo
• Reforzar formaciones 
• Seguimiento cronogramas de capacitación</v>
      </c>
      <c r="AK192" s="73" t="str">
        <f t="shared" si="59"/>
        <v>Riesgo Bajo</v>
      </c>
      <c r="AL192" s="80" t="str">
        <f>IF(AK192="Riesgo Bajo",Variables!$C$34,IF(AK192="Riesgo Medio",Variables!$D$34,IF(AK192="Riesgo Alto",Variables!$E$34,IF(AK192="Riesgo muy Alto",Variables!$E$34))))</f>
        <v>• Continuar plan de desarrollo en puesto de trabajo</v>
      </c>
      <c r="AN192" s="73" t="str">
        <f t="shared" si="60"/>
        <v>Riesgo Bajo</v>
      </c>
      <c r="AO192" s="80" t="str">
        <f>IF(AN192="Riesgo Bajo",Variables!$C$37,IF(AN192="Riesgo Medio",Variables!$D$37,IF(AN192="Riesgo Alto",Variables!$E$37,IF(AN192="Riesgo muy Alto",Variables!$E$37))))</f>
        <v xml:space="preserve">• Supervision constante roles y responsabilidades
• Formación en Planeacion estrategica
• Refuerzo en Distribucion eficaz del tiempo </v>
      </c>
      <c r="AQ192" s="73" t="str">
        <f t="shared" si="61"/>
        <v>Riesgo Bajo</v>
      </c>
      <c r="AR192" s="80" t="str">
        <f>IF(AQ192="Riesgo Bajo",Variables!$C$40,IF(AQ192="Riesgo Medio",Variables!$D$40,IF(AQ192="Riesgo Alto",Variables!$E$40,IF(AQ192="Riesgo muy Alto",Variables!$E$40))))</f>
        <v xml:space="preserve">• Continuar acciones de preventivas sobre demandas de trabajo
• Ejecutar cronogramas con tiempos de entrega 
• Programación de horarios de acuerdo a normativiudad
• Seguimiento a horarios adicionales y su compensación
</v>
      </c>
      <c r="AT192" s="73" t="str">
        <f t="shared" si="62"/>
        <v>Riesgo Bajo</v>
      </c>
      <c r="AU192" s="80" t="str">
        <f>IF(AT192="Riesgo Bajo",Variables!$C$43,IF(AT192="Riesgo Medio",Variables!$D$43,IF(AT192="Riesgo Alto",Variables!$E$43,IF(AT192="Riesgo muy Alto",Variables!$E$43))))</f>
        <v xml:space="preserve">• Marcar prioridades en las tareas. 
• Establecer cronograas de entrega
•  Garantizar descansos y pausas activas
</v>
      </c>
      <c r="AV192" s="65" t="e">
        <f t="shared" si="63"/>
        <v>#DIV/0!</v>
      </c>
      <c r="AW192" s="73"/>
      <c r="AY192" s="73" t="str">
        <f t="shared" si="65"/>
        <v>Riesgo Bajo</v>
      </c>
      <c r="AZ192" s="80" t="str">
        <f>IF(AY192="Riesgo Bajo",Variables!$C$47,IF(AY192="Riesgo Medio",Variables!$D$47,IF(AY192="Riesgo Alto",Variables!$E$47,IF(AY192="Riesgo muy Alto",Variables!$E$47))))</f>
        <v>• Divulgar alianzas estrategicas para  actividades de esparcimiento y recreacion
• Promover espacios de crecimiento personal, academico, espiritual o deportivo de forma periodica</v>
      </c>
      <c r="BB192" s="73" t="str">
        <f t="shared" si="66"/>
        <v>Riesgo Bajo</v>
      </c>
      <c r="BC192" s="80" t="str">
        <f>IF(BB192="Riesgo Bajo",Variables!$C$50,IF(BB192="Riesgo Medio",Variables!$D$50,IF(BB192="Riesgo Alto",Variables!$E$50,IF(BB192="Riesgo muy Alto",Variables!$E$50))))</f>
        <v xml:space="preserve">• Capacitar en manejo de las finanzas personales y familiares.
•  Promover ahorros </v>
      </c>
      <c r="BE192" s="73" t="str">
        <f t="shared" si="67"/>
        <v>Riesgo Bajo</v>
      </c>
      <c r="BF192" s="80" t="str">
        <f>IF(BE192="Riesgo Bajo",Variables!$C$53,IF(BE192="Riesgo Medio",Variables!$D$53,IF(BE192="Riesgo Alto",Variables!$E$53,IF(BE192="Riesgo muy Alto",Variables!$E$53))))</f>
        <v>• Sin amenaza, conservación, remodelaciones de acuerdo a condiciones economicas</v>
      </c>
      <c r="BH192" s="73" t="str">
        <f t="shared" si="68"/>
        <v>Riesgo Bajo</v>
      </c>
      <c r="BI192" s="80" t="str">
        <f>IF(BH192="Riesgo Bajo",Variables!$C$56,IF(BH192="Riesgo Medio",Variables!$D$56,IF(BH192="Riesgo Alto",Variables!$E$56,IF(BH192="Riesgo muy Alto",Variables!$E$56))))</f>
        <v xml:space="preserve">• Formaciones en manejo del estrés, inteligencia emocional, manejo de situaciones conflictivas, esparcimiento y tiempo libre
</v>
      </c>
      <c r="BK192" s="73" t="str">
        <f t="shared" si="69"/>
        <v>Riesgo Bajo</v>
      </c>
      <c r="BL192" s="80" t="str">
        <f>IF(BJ192&lt;=30,Variables!$C$59,IF(BJ192&lt;=50,Variables!$D$59,IF(BJ192&lt;=60,Variables!$E$59,IF(BJ192&gt;=100,Variables!E250))))</f>
        <v>• Promoción de la salud mental y prevención del trastorno mental en el  trabajo.
• Fomento de estilos de vida saludables.</v>
      </c>
    </row>
    <row r="193" spans="2:64" s="65" customFormat="1" ht="57" customHeight="1" x14ac:dyDescent="0.25">
      <c r="B193" s="66"/>
      <c r="E193" s="66"/>
      <c r="F193" s="66"/>
      <c r="G193" s="66"/>
      <c r="I193" s="67"/>
      <c r="J193" s="78" t="b">
        <f t="shared" si="71"/>
        <v>0</v>
      </c>
      <c r="K193" s="67"/>
      <c r="L193" s="78" t="b">
        <f t="shared" si="50"/>
        <v>0</v>
      </c>
      <c r="N193" s="73" t="str">
        <f t="shared" si="51"/>
        <v>Sin riesgo</v>
      </c>
      <c r="O193" s="74" t="str">
        <f t="shared" si="70"/>
        <v>Medidas de refuerzo, prevención</v>
      </c>
      <c r="Q193" s="22" t="s">
        <v>25</v>
      </c>
      <c r="R193" s="80" t="str">
        <f t="shared" si="52"/>
        <v>ActIvidades de promoción y prevención,seguimiento examenes periodicos</v>
      </c>
      <c r="S193" s="68" t="e">
        <f t="shared" si="53"/>
        <v>#DIV/0!</v>
      </c>
      <c r="T193" s="66"/>
      <c r="V193" s="73" t="str">
        <f t="shared" si="54"/>
        <v>Riesgo Bajo</v>
      </c>
      <c r="W193" s="74" t="str">
        <f>IF(V193="Riesgo Bajo",Variables!$C$19,IF('Base de datos'!V193="Riesgo Medio",Variables!$D$19,IF('Base de datos'!V193="Riesgo Alto",Variables!$E$19,IF(V193="Riesgo muy Alto",Variables!$E$19))))</f>
        <v xml:space="preserve">• Refuezo habilidades blandas 
• Seguimiento Lideres
•Refuerzo continuo
</v>
      </c>
      <c r="Y193" s="22"/>
      <c r="Z193" s="22"/>
      <c r="AB193" s="73" t="str">
        <f t="shared" si="56"/>
        <v>Riesgo Bajo</v>
      </c>
      <c r="AC193" s="80" t="str">
        <f>IF(AB193="Riesgo Bajo",Variables!$C$25,IF(AB193="Riesgo Medio",Variables!$D$25,IF(AB193="Riesgo Alto",Variables!$E$25,IF(AB193="Riesgo muy Alto",Variables!$E$25))))</f>
        <v>• Continuar retroalimentación constante
• Grupos focales y participativos
• Incentivos cumplimento de logros</v>
      </c>
      <c r="AE193" s="73" t="str">
        <f t="shared" si="57"/>
        <v>Riesgo Bajo</v>
      </c>
      <c r="AF193" s="80" t="str">
        <f>IF(AE193="Riesgo Bajo",Variables!$C$28,IF(AE193="Riesgo Medio",Variables!$D$28,IF(AE193="Riesgo Alto",Variables!$E$28,IF(AE193="Riesgo muy Alto",Variables!$E$28))))</f>
        <v>• Continuar con induccion al puesto, organizacional y seguimiento</v>
      </c>
      <c r="AH193" s="73" t="str">
        <f t="shared" si="58"/>
        <v>Riesgo Bajo</v>
      </c>
      <c r="AI193" s="80" t="str">
        <f>IF(AH193="Riesgo Bajo",Variables!$C$31,IF(AH193="Riesgo Medio",Variables!$D$31,IF(AH193="Riesgo Alto",Variables!$E$31,IF(AH193="Riesgo muy Alto",Variables!$E$31))))</f>
        <v>• Continuar con elplan de formación y desarrollo
• Reforzar formaciones 
• Seguimiento cronogramas de capacitación</v>
      </c>
      <c r="AK193" s="73" t="str">
        <f t="shared" si="59"/>
        <v>Riesgo Bajo</v>
      </c>
      <c r="AL193" s="80" t="str">
        <f>IF(AK193="Riesgo Bajo",Variables!$C$34,IF(AK193="Riesgo Medio",Variables!$D$34,IF(AK193="Riesgo Alto",Variables!$E$34,IF(AK193="Riesgo muy Alto",Variables!$E$34))))</f>
        <v>• Continuar plan de desarrollo en puesto de trabajo</v>
      </c>
      <c r="AN193" s="73" t="str">
        <f t="shared" si="60"/>
        <v>Riesgo Bajo</v>
      </c>
      <c r="AO193" s="80" t="str">
        <f>IF(AN193="Riesgo Bajo",Variables!$C$37,IF(AN193="Riesgo Medio",Variables!$D$37,IF(AN193="Riesgo Alto",Variables!$E$37,IF(AN193="Riesgo muy Alto",Variables!$E$37))))</f>
        <v xml:space="preserve">• Supervision constante roles y responsabilidades
• Formación en Planeacion estrategica
• Refuerzo en Distribucion eficaz del tiempo </v>
      </c>
      <c r="AQ193" s="73" t="str">
        <f t="shared" si="61"/>
        <v>Riesgo Bajo</v>
      </c>
      <c r="AR193" s="80" t="str">
        <f>IF(AQ193="Riesgo Bajo",Variables!$C$40,IF(AQ193="Riesgo Medio",Variables!$D$40,IF(AQ193="Riesgo Alto",Variables!$E$40,IF(AQ193="Riesgo muy Alto",Variables!$E$40))))</f>
        <v xml:space="preserve">• Continuar acciones de preventivas sobre demandas de trabajo
• Ejecutar cronogramas con tiempos de entrega 
• Programación de horarios de acuerdo a normativiudad
• Seguimiento a horarios adicionales y su compensación
</v>
      </c>
      <c r="AT193" s="73" t="str">
        <f t="shared" si="62"/>
        <v>Riesgo Bajo</v>
      </c>
      <c r="AU193" s="80" t="str">
        <f>IF(AT193="Riesgo Bajo",Variables!$C$43,IF(AT193="Riesgo Medio",Variables!$D$43,IF(AT193="Riesgo Alto",Variables!$E$43,IF(AT193="Riesgo muy Alto",Variables!$E$43))))</f>
        <v xml:space="preserve">• Marcar prioridades en las tareas. 
• Establecer cronograas de entrega
•  Garantizar descansos y pausas activas
</v>
      </c>
      <c r="AV193" s="65" t="e">
        <f t="shared" si="63"/>
        <v>#DIV/0!</v>
      </c>
      <c r="AW193" s="73"/>
      <c r="AY193" s="73" t="str">
        <f t="shared" si="65"/>
        <v>Riesgo Bajo</v>
      </c>
      <c r="AZ193" s="80" t="str">
        <f>IF(AY193="Riesgo Bajo",Variables!$C$47,IF(AY193="Riesgo Medio",Variables!$D$47,IF(AY193="Riesgo Alto",Variables!$E$47,IF(AY193="Riesgo muy Alto",Variables!$E$47))))</f>
        <v>• Divulgar alianzas estrategicas para  actividades de esparcimiento y recreacion
• Promover espacios de crecimiento personal, academico, espiritual o deportivo de forma periodica</v>
      </c>
      <c r="BB193" s="73" t="str">
        <f t="shared" si="66"/>
        <v>Riesgo Bajo</v>
      </c>
      <c r="BC193" s="80" t="str">
        <f>IF(BB193="Riesgo Bajo",Variables!$C$50,IF(BB193="Riesgo Medio",Variables!$D$50,IF(BB193="Riesgo Alto",Variables!$E$50,IF(BB193="Riesgo muy Alto",Variables!$E$50))))</f>
        <v xml:space="preserve">• Capacitar en manejo de las finanzas personales y familiares.
•  Promover ahorros </v>
      </c>
      <c r="BE193" s="73" t="str">
        <f t="shared" si="67"/>
        <v>Riesgo Bajo</v>
      </c>
      <c r="BF193" s="80" t="str">
        <f>IF(BE193="Riesgo Bajo",Variables!$C$53,IF(BE193="Riesgo Medio",Variables!$D$53,IF(BE193="Riesgo Alto",Variables!$E$53,IF(BE193="Riesgo muy Alto",Variables!$E$53))))</f>
        <v>• Sin amenaza, conservación, remodelaciones de acuerdo a condiciones economicas</v>
      </c>
      <c r="BH193" s="73" t="str">
        <f t="shared" si="68"/>
        <v>Riesgo Bajo</v>
      </c>
      <c r="BI193" s="80" t="str">
        <f>IF(BH193="Riesgo Bajo",Variables!$C$56,IF(BH193="Riesgo Medio",Variables!$D$56,IF(BH193="Riesgo Alto",Variables!$E$56,IF(BH193="Riesgo muy Alto",Variables!$E$56))))</f>
        <v xml:space="preserve">• Formaciones en manejo del estrés, inteligencia emocional, manejo de situaciones conflictivas, esparcimiento y tiempo libre
</v>
      </c>
      <c r="BK193" s="73" t="str">
        <f t="shared" si="69"/>
        <v>Riesgo Bajo</v>
      </c>
      <c r="BL193" s="80" t="str">
        <f>IF(BJ193&lt;=30,Variables!$C$59,IF(BJ193&lt;=50,Variables!$D$59,IF(BJ193&lt;=60,Variables!$E$59,IF(BJ193&gt;=100,Variables!E251))))</f>
        <v>• Promoción de la salud mental y prevención del trastorno mental en el  trabajo.
• Fomento de estilos de vida saludables.</v>
      </c>
    </row>
    <row r="194" spans="2:64" s="65" customFormat="1" ht="57" customHeight="1" x14ac:dyDescent="0.25">
      <c r="B194" s="66"/>
      <c r="E194" s="66"/>
      <c r="F194" s="66"/>
      <c r="G194" s="66"/>
      <c r="I194" s="67"/>
      <c r="J194" s="78" t="b">
        <f t="shared" si="71"/>
        <v>0</v>
      </c>
      <c r="K194" s="67"/>
      <c r="L194" s="78" t="b">
        <f t="shared" ref="L194:L198" si="72">IF(K194="NO","Medidas de refuerzo, PyP",IF(K194="SI","Formacion promoción, concientización y compromiso, apoyo Psicologico, seguimiento medico control de EPS"))</f>
        <v>0</v>
      </c>
      <c r="N194" s="73" t="str">
        <f t="shared" ref="N194:N198" si="73">IF(M194&lt;=47,"Sin riesgo",IF(M194&lt;=54,"Riesgo Medio",IF(M194&gt;=55,"Riesgo Alto")))</f>
        <v>Sin riesgo</v>
      </c>
      <c r="O194" s="74" t="str">
        <f t="shared" si="70"/>
        <v>Medidas de refuerzo, prevención</v>
      </c>
      <c r="Q194" s="22" t="s">
        <v>25</v>
      </c>
      <c r="R194" s="80" t="str">
        <f t="shared" ref="R194:R198" si="74">IF(Q194="NO","ActIvidades de promoción y prevención,seguimiento examenes periodicos",IF(Q194="SI","Seguimiento medico control de EPS, vigilancia medicación, forrmaciones autocuidado"))</f>
        <v>ActIvidades de promoción y prevención,seguimiento examenes periodicos</v>
      </c>
      <c r="S194" s="68" t="e">
        <f t="shared" ref="S194:S198" si="75">AVERAGE(U194,X194,AA194,AD194,AG194,AJ194,AM194,AP194,AS194)</f>
        <v>#DIV/0!</v>
      </c>
      <c r="T194" s="66"/>
      <c r="V194" s="73" t="str">
        <f t="shared" ref="V194:V198" si="76">IF(U194&lt;=30,"Riesgo Bajo",IF(U194&lt;=50,"Riesgo medio",IF(U194&lt;=60,"Riesgo Alto",IF(U194&lt;=100,"Riesgo muy Alto"))))</f>
        <v>Riesgo Bajo</v>
      </c>
      <c r="W194" s="74" t="str">
        <f>IF(V194="Riesgo Bajo",Variables!$C$19,IF('Base de datos'!V194="Riesgo Medio",Variables!$D$19,IF('Base de datos'!V194="Riesgo Alto",Variables!$E$19,IF(V194="Riesgo muy Alto",Variables!$E$19))))</f>
        <v xml:space="preserve">• Refuezo habilidades blandas 
• Seguimiento Lideres
•Refuerzo continuo
</v>
      </c>
      <c r="Y194" s="22"/>
      <c r="Z194" s="22"/>
      <c r="AB194" s="73" t="str">
        <f t="shared" ref="AB194:AB198" si="77">IF(AA194&lt;=30,"Riesgo Bajo",IF(AA194&lt;=50,"Riesgo medio",IF(AA194&lt;=60,"Riesgo Alto",IF(AA194&lt;=100,"Riesgo muy Alto"))))</f>
        <v>Riesgo Bajo</v>
      </c>
      <c r="AC194" s="80" t="str">
        <f>IF(AB194="Riesgo Bajo",Variables!$C$25,IF(AB194="Riesgo Medio",Variables!$D$25,IF(AB194="Riesgo Alto",Variables!$E$25,IF(AB194="Riesgo muy Alto",Variables!$E$25))))</f>
        <v>• Continuar retroalimentación constante
• Grupos focales y participativos
• Incentivos cumplimento de logros</v>
      </c>
      <c r="AE194" s="73" t="str">
        <f t="shared" ref="AE194:AE198" si="78">IF(AD194&lt;=30,"Riesgo Bajo",IF(AD194&lt;=50,"Riesgo medio",IF(AD194&lt;=60,"Riesgo Alto",IF(AD194&lt;=100,"Riesgo muy Alto"))))</f>
        <v>Riesgo Bajo</v>
      </c>
      <c r="AF194" s="80" t="str">
        <f>IF(AE194="Riesgo Bajo",Variables!$C$28,IF(AE194="Riesgo Medio",Variables!$D$28,IF(AE194="Riesgo Alto",Variables!$E$28,IF(AE194="Riesgo muy Alto",Variables!$E$28))))</f>
        <v>• Continuar con induccion al puesto, organizacional y seguimiento</v>
      </c>
      <c r="AH194" s="73" t="str">
        <f t="shared" ref="AH194:AH198" si="79">IF(AG194&lt;=30,"Riesgo Bajo",IF(AG194&lt;=50,"Riesgo medio",IF(AG194&lt;=60,"Riesgo Alto",IF(AG194&lt;=100,"Riesgo muy Alto"))))</f>
        <v>Riesgo Bajo</v>
      </c>
      <c r="AI194" s="80" t="str">
        <f>IF(AH194="Riesgo Bajo",Variables!$C$31,IF(AH194="Riesgo Medio",Variables!$D$31,IF(AH194="Riesgo Alto",Variables!$E$31,IF(AH194="Riesgo muy Alto",Variables!$E$31))))</f>
        <v>• Continuar con elplan de formación y desarrollo
• Reforzar formaciones 
• Seguimiento cronogramas de capacitación</v>
      </c>
      <c r="AK194" s="73" t="str">
        <f t="shared" ref="AK194:AK198" si="80">IF(AJ194&lt;=30,"Riesgo Bajo",IF(AJ194&lt;=50,"Riesgo medio",IF(AJ194&lt;=60,"Riesgo Alto",IF(AJ194&lt;=100,"Riesgo muy Alto"))))</f>
        <v>Riesgo Bajo</v>
      </c>
      <c r="AL194" s="80" t="str">
        <f>IF(AK194="Riesgo Bajo",Variables!$C$34,IF(AK194="Riesgo Medio",Variables!$D$34,IF(AK194="Riesgo Alto",Variables!$E$34,IF(AK194="Riesgo muy Alto",Variables!$E$34))))</f>
        <v>• Continuar plan de desarrollo en puesto de trabajo</v>
      </c>
      <c r="AN194" s="73" t="str">
        <f t="shared" ref="AN194:AN198" si="81">IF(AM194&lt;=30,"Riesgo Bajo",IF(AM194&lt;=50,"Riesgo medio",IF(AM194&lt;=60,"Riesgo Alto",IF(AM194&lt;=100,"Riesgo muy Alto"))))</f>
        <v>Riesgo Bajo</v>
      </c>
      <c r="AO194" s="80" t="str">
        <f>IF(AN194="Riesgo Bajo",Variables!$C$37,IF(AN194="Riesgo Medio",Variables!$D$37,IF(AN194="Riesgo Alto",Variables!$E$37,IF(AN194="Riesgo muy Alto",Variables!$E$37))))</f>
        <v xml:space="preserve">• Supervision constante roles y responsabilidades
• Formación en Planeacion estrategica
• Refuerzo en Distribucion eficaz del tiempo </v>
      </c>
      <c r="AQ194" s="73" t="str">
        <f t="shared" ref="AQ194:AQ198" si="82">IF(AP194&lt;=30,"Riesgo Bajo",IF(AP194&lt;=50,"Riesgo medio",IF(AP194&lt;=60,"Riesgo Alto",IF(AP194&lt;=100,"Riesgo muy Alto"))))</f>
        <v>Riesgo Bajo</v>
      </c>
      <c r="AR194" s="80" t="str">
        <f>IF(AQ194="Riesgo Bajo",Variables!$C$40,IF(AQ194="Riesgo Medio",Variables!$D$40,IF(AQ194="Riesgo Alto",Variables!$E$40,IF(AQ194="Riesgo muy Alto",Variables!$E$40))))</f>
        <v xml:space="preserve">• Continuar acciones de preventivas sobre demandas de trabajo
• Ejecutar cronogramas con tiempos de entrega 
• Programación de horarios de acuerdo a normativiudad
• Seguimiento a horarios adicionales y su compensación
</v>
      </c>
      <c r="AT194" s="73" t="str">
        <f t="shared" ref="AT194:AT198" si="83">IF(AS194&lt;=30,"Riesgo Bajo",IF(AS194&lt;=50,"Riesgo medio",IF(AS194&lt;=60,"Riesgo Alto",IF(AS194&lt;=100,"Riesgo muy Alto"))))</f>
        <v>Riesgo Bajo</v>
      </c>
      <c r="AU194" s="80" t="str">
        <f>IF(AT194="Riesgo Bajo",Variables!$C$43,IF(AT194="Riesgo Medio",Variables!$D$43,IF(AT194="Riesgo Alto",Variables!$E$43,IF(AT194="Riesgo muy Alto",Variables!$E$43))))</f>
        <v xml:space="preserve">• Marcar prioridades en las tareas. 
• Establecer cronograas de entrega
•  Garantizar descansos y pausas activas
</v>
      </c>
      <c r="AV194" s="65" t="e">
        <f t="shared" ref="AV194:AV198" si="84">AVERAGE(AX194,BA194,BD194,BG194)</f>
        <v>#DIV/0!</v>
      </c>
      <c r="AW194" s="73"/>
      <c r="AY194" s="73" t="str">
        <f t="shared" ref="AY194:AY198" si="85">IF(AX194&lt;=30,"Riesgo Bajo",IF(AX194&lt;=50,"Riesgo medio",IF(AX194&lt;=60,"Riesgo Alto",IF(AX194&lt;=100,"Riesgo muy Alto"))))</f>
        <v>Riesgo Bajo</v>
      </c>
      <c r="AZ194" s="80" t="str">
        <f>IF(AY194="Riesgo Bajo",Variables!$C$47,IF(AY194="Riesgo Medio",Variables!$D$47,IF(AY194="Riesgo Alto",Variables!$E$47,IF(AY194="Riesgo muy Alto",Variables!$E$47))))</f>
        <v>• Divulgar alianzas estrategicas para  actividades de esparcimiento y recreacion
• Promover espacios de crecimiento personal, academico, espiritual o deportivo de forma periodica</v>
      </c>
      <c r="BB194" s="73" t="str">
        <f t="shared" ref="BB194:BB198" si="86">IF(BA194&lt;=30,"Riesgo Bajo",IF(BA194&lt;=50,"Riesgo medio",IF(BA194&lt;=60,"Riesgo Alto",IF(BA194&lt;=100,"Riesgo muy Alto"))))</f>
        <v>Riesgo Bajo</v>
      </c>
      <c r="BC194" s="80" t="str">
        <f>IF(BB194="Riesgo Bajo",Variables!$C$50,IF(BB194="Riesgo Medio",Variables!$D$50,IF(BB194="Riesgo Alto",Variables!$E$50,IF(BB194="Riesgo muy Alto",Variables!$E$50))))</f>
        <v xml:space="preserve">• Capacitar en manejo de las finanzas personales y familiares.
•  Promover ahorros </v>
      </c>
      <c r="BE194" s="73" t="str">
        <f t="shared" ref="BE194:BE198" si="87">IF(BD194&lt;=30,"Riesgo Bajo",IF(BD194&lt;=50,"Riesgo medio",IF(BD194&lt;=60,"Riesgo Alto",IF(BD194&lt;=100,"Riesgo muy Alto"))))</f>
        <v>Riesgo Bajo</v>
      </c>
      <c r="BF194" s="80" t="str">
        <f>IF(BE194="Riesgo Bajo",Variables!$C$53,IF(BE194="Riesgo Medio",Variables!$D$53,IF(BE194="Riesgo Alto",Variables!$E$53,IF(BE194="Riesgo muy Alto",Variables!$E$53))))</f>
        <v>• Sin amenaza, conservación, remodelaciones de acuerdo a condiciones economicas</v>
      </c>
      <c r="BH194" s="73" t="str">
        <f t="shared" ref="BH194:BH198" si="88">IF(BG194&lt;=30,"Riesgo Bajo",IF(BG194&lt;=50,"Riesgo medio",IF(BG194&lt;=60,"Riesgo Alto",IF(BG194&lt;=100,"Riesgo muy Alto"))))</f>
        <v>Riesgo Bajo</v>
      </c>
      <c r="BI194" s="80" t="str">
        <f>IF(BH194="Riesgo Bajo",Variables!$C$56,IF(BH194="Riesgo Medio",Variables!$D$56,IF(BH194="Riesgo Alto",Variables!$E$56,IF(BH194="Riesgo muy Alto",Variables!$E$56))))</f>
        <v xml:space="preserve">• Formaciones en manejo del estrés, inteligencia emocional, manejo de situaciones conflictivas, esparcimiento y tiempo libre
</v>
      </c>
      <c r="BK194" s="73" t="str">
        <f t="shared" ref="BK194:BK198" si="89">IF(BJ194&lt;=30,"Riesgo Bajo",IF(BJ194&lt;=50,"Riesgo medio",IF(BJ194&lt;=60,"Riesgo Alto",IF(BJ194&lt;=100,"Riesgo muy Alto"))))</f>
        <v>Riesgo Bajo</v>
      </c>
      <c r="BL194" s="80" t="str">
        <f>IF(BJ194&lt;=30,Variables!$C$59,IF(BJ194&lt;=50,Variables!$D$59,IF(BJ194&lt;=60,Variables!$E$59,IF(BJ194&gt;=100,Variables!E252))))</f>
        <v>• Promoción de la salud mental y prevención del trastorno mental en el  trabajo.
• Fomento de estilos de vida saludables.</v>
      </c>
    </row>
    <row r="195" spans="2:64" s="65" customFormat="1" ht="57" customHeight="1" x14ac:dyDescent="0.25">
      <c r="B195" s="66"/>
      <c r="E195" s="66"/>
      <c r="F195" s="66"/>
      <c r="G195" s="66"/>
      <c r="I195" s="67"/>
      <c r="J195" s="78" t="b">
        <f t="shared" si="71"/>
        <v>0</v>
      </c>
      <c r="K195" s="67"/>
      <c r="L195" s="78" t="b">
        <f t="shared" si="72"/>
        <v>0</v>
      </c>
      <c r="N195" s="73" t="str">
        <f t="shared" si="73"/>
        <v>Sin riesgo</v>
      </c>
      <c r="O195" s="74" t="str">
        <f t="shared" si="70"/>
        <v>Medidas de refuerzo, prevención</v>
      </c>
      <c r="Q195" s="22" t="s">
        <v>25</v>
      </c>
      <c r="R195" s="80" t="str">
        <f t="shared" si="74"/>
        <v>ActIvidades de promoción y prevención,seguimiento examenes periodicos</v>
      </c>
      <c r="S195" s="68" t="e">
        <f t="shared" si="75"/>
        <v>#DIV/0!</v>
      </c>
      <c r="T195" s="66"/>
      <c r="V195" s="73" t="str">
        <f t="shared" si="76"/>
        <v>Riesgo Bajo</v>
      </c>
      <c r="W195" s="74" t="str">
        <f>IF(V195="Riesgo Bajo",Variables!$C$19,IF('Base de datos'!V195="Riesgo Medio",Variables!$D$19,IF('Base de datos'!V195="Riesgo Alto",Variables!$E$19,IF(V195="Riesgo muy Alto",Variables!$E$19))))</f>
        <v xml:space="preserve">• Refuezo habilidades blandas 
• Seguimiento Lideres
•Refuerzo continuo
</v>
      </c>
      <c r="Y195" s="22"/>
      <c r="Z195" s="22"/>
      <c r="AB195" s="73" t="str">
        <f t="shared" si="77"/>
        <v>Riesgo Bajo</v>
      </c>
      <c r="AC195" s="80" t="str">
        <f>IF(AB195="Riesgo Bajo",Variables!$C$25,IF(AB195="Riesgo Medio",Variables!$D$25,IF(AB195="Riesgo Alto",Variables!$E$25,IF(AB195="Riesgo muy Alto",Variables!$E$25))))</f>
        <v>• Continuar retroalimentación constante
• Grupos focales y participativos
• Incentivos cumplimento de logros</v>
      </c>
      <c r="AE195" s="73" t="str">
        <f t="shared" si="78"/>
        <v>Riesgo Bajo</v>
      </c>
      <c r="AF195" s="80" t="str">
        <f>IF(AE195="Riesgo Bajo",Variables!$C$28,IF(AE195="Riesgo Medio",Variables!$D$28,IF(AE195="Riesgo Alto",Variables!$E$28,IF(AE195="Riesgo muy Alto",Variables!$E$28))))</f>
        <v>• Continuar con induccion al puesto, organizacional y seguimiento</v>
      </c>
      <c r="AH195" s="73" t="str">
        <f t="shared" si="79"/>
        <v>Riesgo Bajo</v>
      </c>
      <c r="AI195" s="80" t="str">
        <f>IF(AH195="Riesgo Bajo",Variables!$C$31,IF(AH195="Riesgo Medio",Variables!$D$31,IF(AH195="Riesgo Alto",Variables!$E$31,IF(AH195="Riesgo muy Alto",Variables!$E$31))))</f>
        <v>• Continuar con elplan de formación y desarrollo
• Reforzar formaciones 
• Seguimiento cronogramas de capacitación</v>
      </c>
      <c r="AK195" s="73" t="str">
        <f t="shared" si="80"/>
        <v>Riesgo Bajo</v>
      </c>
      <c r="AL195" s="80" t="str">
        <f>IF(AK195="Riesgo Bajo",Variables!$C$34,IF(AK195="Riesgo Medio",Variables!$D$34,IF(AK195="Riesgo Alto",Variables!$E$34,IF(AK195="Riesgo muy Alto",Variables!$E$34))))</f>
        <v>• Continuar plan de desarrollo en puesto de trabajo</v>
      </c>
      <c r="AN195" s="73" t="str">
        <f t="shared" si="81"/>
        <v>Riesgo Bajo</v>
      </c>
      <c r="AO195" s="80" t="str">
        <f>IF(AN195="Riesgo Bajo",Variables!$C$37,IF(AN195="Riesgo Medio",Variables!$D$37,IF(AN195="Riesgo Alto",Variables!$E$37,IF(AN195="Riesgo muy Alto",Variables!$E$37))))</f>
        <v xml:space="preserve">• Supervision constante roles y responsabilidades
• Formación en Planeacion estrategica
• Refuerzo en Distribucion eficaz del tiempo </v>
      </c>
      <c r="AQ195" s="73" t="str">
        <f t="shared" si="82"/>
        <v>Riesgo Bajo</v>
      </c>
      <c r="AR195" s="80" t="str">
        <f>IF(AQ195="Riesgo Bajo",Variables!$C$40,IF(AQ195="Riesgo Medio",Variables!$D$40,IF(AQ195="Riesgo Alto",Variables!$E$40,IF(AQ195="Riesgo muy Alto",Variables!$E$40))))</f>
        <v xml:space="preserve">• Continuar acciones de preventivas sobre demandas de trabajo
• Ejecutar cronogramas con tiempos de entrega 
• Programación de horarios de acuerdo a normativiudad
• Seguimiento a horarios adicionales y su compensación
</v>
      </c>
      <c r="AT195" s="73" t="str">
        <f t="shared" si="83"/>
        <v>Riesgo Bajo</v>
      </c>
      <c r="AU195" s="80" t="str">
        <f>IF(AT195="Riesgo Bajo",Variables!$C$43,IF(AT195="Riesgo Medio",Variables!$D$43,IF(AT195="Riesgo Alto",Variables!$E$43,IF(AT195="Riesgo muy Alto",Variables!$E$43))))</f>
        <v xml:space="preserve">• Marcar prioridades en las tareas. 
• Establecer cronograas de entrega
•  Garantizar descansos y pausas activas
</v>
      </c>
      <c r="AV195" s="65" t="e">
        <f t="shared" si="84"/>
        <v>#DIV/0!</v>
      </c>
      <c r="AW195" s="73"/>
      <c r="AY195" s="73" t="str">
        <f t="shared" si="85"/>
        <v>Riesgo Bajo</v>
      </c>
      <c r="AZ195" s="80" t="str">
        <f>IF(AY195="Riesgo Bajo",Variables!$C$47,IF(AY195="Riesgo Medio",Variables!$D$47,IF(AY195="Riesgo Alto",Variables!$E$47,IF(AY195="Riesgo muy Alto",Variables!$E$47))))</f>
        <v>• Divulgar alianzas estrategicas para  actividades de esparcimiento y recreacion
• Promover espacios de crecimiento personal, academico, espiritual o deportivo de forma periodica</v>
      </c>
      <c r="BB195" s="73" t="str">
        <f t="shared" si="86"/>
        <v>Riesgo Bajo</v>
      </c>
      <c r="BC195" s="80" t="str">
        <f>IF(BB195="Riesgo Bajo",Variables!$C$50,IF(BB195="Riesgo Medio",Variables!$D$50,IF(BB195="Riesgo Alto",Variables!$E$50,IF(BB195="Riesgo muy Alto",Variables!$E$50))))</f>
        <v xml:space="preserve">• Capacitar en manejo de las finanzas personales y familiares.
•  Promover ahorros </v>
      </c>
      <c r="BE195" s="73" t="str">
        <f t="shared" si="87"/>
        <v>Riesgo Bajo</v>
      </c>
      <c r="BF195" s="80" t="str">
        <f>IF(BE195="Riesgo Bajo",Variables!$C$53,IF(BE195="Riesgo Medio",Variables!$D$53,IF(BE195="Riesgo Alto",Variables!$E$53,IF(BE195="Riesgo muy Alto",Variables!$E$53))))</f>
        <v>• Sin amenaza, conservación, remodelaciones de acuerdo a condiciones economicas</v>
      </c>
      <c r="BH195" s="73" t="str">
        <f t="shared" si="88"/>
        <v>Riesgo Bajo</v>
      </c>
      <c r="BI195" s="80" t="str">
        <f>IF(BH195="Riesgo Bajo",Variables!$C$56,IF(BH195="Riesgo Medio",Variables!$D$56,IF(BH195="Riesgo Alto",Variables!$E$56,IF(BH195="Riesgo muy Alto",Variables!$E$56))))</f>
        <v xml:space="preserve">• Formaciones en manejo del estrés, inteligencia emocional, manejo de situaciones conflictivas, esparcimiento y tiempo libre
</v>
      </c>
      <c r="BK195" s="73" t="str">
        <f t="shared" si="89"/>
        <v>Riesgo Bajo</v>
      </c>
      <c r="BL195" s="80" t="str">
        <f>IF(BJ195&lt;=30,Variables!$C$59,IF(BJ195&lt;=50,Variables!$D$59,IF(BJ195&lt;=60,Variables!$E$59,IF(BJ195&gt;=100,Variables!E253))))</f>
        <v>• Promoción de la salud mental y prevención del trastorno mental en el  trabajo.
• Fomento de estilos de vida saludables.</v>
      </c>
    </row>
    <row r="196" spans="2:64" s="65" customFormat="1" ht="57" customHeight="1" x14ac:dyDescent="0.25">
      <c r="B196" s="66"/>
      <c r="E196" s="66"/>
      <c r="F196" s="66"/>
      <c r="G196" s="66"/>
      <c r="I196" s="67"/>
      <c r="J196" s="78" t="b">
        <f t="shared" si="71"/>
        <v>0</v>
      </c>
      <c r="K196" s="67"/>
      <c r="L196" s="78" t="b">
        <f t="shared" si="72"/>
        <v>0</v>
      </c>
      <c r="N196" s="73" t="str">
        <f t="shared" si="73"/>
        <v>Sin riesgo</v>
      </c>
      <c r="O196" s="74" t="str">
        <f t="shared" ref="O196:O198" si="90">IF(N196="Sin riesgo","Medidas de refuerzo, prevención",IF(N196="Riesgo Medio","Revisión Pausas activas, actividades esparcimiento, recreacion y deporte",IF(N196="Riesgo Alto","Revisión ajuste horario, cumplimiento normatividad")))</f>
        <v>Medidas de refuerzo, prevención</v>
      </c>
      <c r="Q196" s="22" t="s">
        <v>25</v>
      </c>
      <c r="R196" s="80" t="str">
        <f t="shared" si="74"/>
        <v>ActIvidades de promoción y prevención,seguimiento examenes periodicos</v>
      </c>
      <c r="S196" s="68" t="e">
        <f t="shared" si="75"/>
        <v>#DIV/0!</v>
      </c>
      <c r="T196" s="66"/>
      <c r="V196" s="73" t="str">
        <f t="shared" si="76"/>
        <v>Riesgo Bajo</v>
      </c>
      <c r="W196" s="74" t="str">
        <f>IF(V196="Riesgo Bajo",Variables!$C$19,IF('Base de datos'!V196="Riesgo Medio",Variables!$D$19,IF('Base de datos'!V196="Riesgo Alto",Variables!$E$19,IF(V196="Riesgo muy Alto",Variables!$E$19))))</f>
        <v xml:space="preserve">• Refuezo habilidades blandas 
• Seguimiento Lideres
•Refuerzo continuo
</v>
      </c>
      <c r="Y196" s="22"/>
      <c r="Z196" s="22"/>
      <c r="AB196" s="73" t="str">
        <f t="shared" si="77"/>
        <v>Riesgo Bajo</v>
      </c>
      <c r="AC196" s="80" t="str">
        <f>IF(AB196="Riesgo Bajo",Variables!$C$25,IF(AB196="Riesgo Medio",Variables!$D$25,IF(AB196="Riesgo Alto",Variables!$E$25,IF(AB196="Riesgo muy Alto",Variables!$E$25))))</f>
        <v>• Continuar retroalimentación constante
• Grupos focales y participativos
• Incentivos cumplimento de logros</v>
      </c>
      <c r="AE196" s="73" t="str">
        <f t="shared" si="78"/>
        <v>Riesgo Bajo</v>
      </c>
      <c r="AF196" s="80" t="str">
        <f>IF(AE196="Riesgo Bajo",Variables!$C$28,IF(AE196="Riesgo Medio",Variables!$D$28,IF(AE196="Riesgo Alto",Variables!$E$28,IF(AE196="Riesgo muy Alto",Variables!$E$28))))</f>
        <v>• Continuar con induccion al puesto, organizacional y seguimiento</v>
      </c>
      <c r="AH196" s="73" t="str">
        <f t="shared" si="79"/>
        <v>Riesgo Bajo</v>
      </c>
      <c r="AI196" s="80" t="str">
        <f>IF(AH196="Riesgo Bajo",Variables!$C$31,IF(AH196="Riesgo Medio",Variables!$D$31,IF(AH196="Riesgo Alto",Variables!$E$31,IF(AH196="Riesgo muy Alto",Variables!$E$31))))</f>
        <v>• Continuar con elplan de formación y desarrollo
• Reforzar formaciones 
• Seguimiento cronogramas de capacitación</v>
      </c>
      <c r="AK196" s="73" t="str">
        <f t="shared" si="80"/>
        <v>Riesgo Bajo</v>
      </c>
      <c r="AL196" s="80" t="str">
        <f>IF(AK196="Riesgo Bajo",Variables!$C$34,IF(AK196="Riesgo Medio",Variables!$D$34,IF(AK196="Riesgo Alto",Variables!$E$34,IF(AK196="Riesgo muy Alto",Variables!$E$34))))</f>
        <v>• Continuar plan de desarrollo en puesto de trabajo</v>
      </c>
      <c r="AN196" s="73" t="str">
        <f t="shared" si="81"/>
        <v>Riesgo Bajo</v>
      </c>
      <c r="AO196" s="80" t="str">
        <f>IF(AN196="Riesgo Bajo",Variables!$C$37,IF(AN196="Riesgo Medio",Variables!$D$37,IF(AN196="Riesgo Alto",Variables!$E$37,IF(AN196="Riesgo muy Alto",Variables!$E$37))))</f>
        <v xml:space="preserve">• Supervision constante roles y responsabilidades
• Formación en Planeacion estrategica
• Refuerzo en Distribucion eficaz del tiempo </v>
      </c>
      <c r="AQ196" s="73" t="str">
        <f t="shared" si="82"/>
        <v>Riesgo Bajo</v>
      </c>
      <c r="AR196" s="80" t="str">
        <f>IF(AQ196="Riesgo Bajo",Variables!$C$40,IF(AQ196="Riesgo Medio",Variables!$D$40,IF(AQ196="Riesgo Alto",Variables!$E$40,IF(AQ196="Riesgo muy Alto",Variables!$E$40))))</f>
        <v xml:space="preserve">• Continuar acciones de preventivas sobre demandas de trabajo
• Ejecutar cronogramas con tiempos de entrega 
• Programación de horarios de acuerdo a normativiudad
• Seguimiento a horarios adicionales y su compensación
</v>
      </c>
      <c r="AT196" s="73" t="str">
        <f t="shared" si="83"/>
        <v>Riesgo Bajo</v>
      </c>
      <c r="AU196" s="80" t="str">
        <f>IF(AT196="Riesgo Bajo",Variables!$C$43,IF(AT196="Riesgo Medio",Variables!$D$43,IF(AT196="Riesgo Alto",Variables!$E$43,IF(AT196="Riesgo muy Alto",Variables!$E$43))))</f>
        <v xml:space="preserve">• Marcar prioridades en las tareas. 
• Establecer cronograas de entrega
•  Garantizar descansos y pausas activas
</v>
      </c>
      <c r="AV196" s="65" t="e">
        <f t="shared" si="84"/>
        <v>#DIV/0!</v>
      </c>
      <c r="AW196" s="73"/>
      <c r="AY196" s="73" t="str">
        <f t="shared" si="85"/>
        <v>Riesgo Bajo</v>
      </c>
      <c r="AZ196" s="80" t="str">
        <f>IF(AY196="Riesgo Bajo",Variables!$C$47,IF(AY196="Riesgo Medio",Variables!$D$47,IF(AY196="Riesgo Alto",Variables!$E$47,IF(AY196="Riesgo muy Alto",Variables!$E$47))))</f>
        <v>• Divulgar alianzas estrategicas para  actividades de esparcimiento y recreacion
• Promover espacios de crecimiento personal, academico, espiritual o deportivo de forma periodica</v>
      </c>
      <c r="BB196" s="73" t="str">
        <f t="shared" si="86"/>
        <v>Riesgo Bajo</v>
      </c>
      <c r="BC196" s="80" t="str">
        <f>IF(BB196="Riesgo Bajo",Variables!$C$50,IF(BB196="Riesgo Medio",Variables!$D$50,IF(BB196="Riesgo Alto",Variables!$E$50,IF(BB196="Riesgo muy Alto",Variables!$E$50))))</f>
        <v xml:space="preserve">• Capacitar en manejo de las finanzas personales y familiares.
•  Promover ahorros </v>
      </c>
      <c r="BE196" s="73" t="str">
        <f t="shared" si="87"/>
        <v>Riesgo Bajo</v>
      </c>
      <c r="BF196" s="80" t="str">
        <f>IF(BE196="Riesgo Bajo",Variables!$C$53,IF(BE196="Riesgo Medio",Variables!$D$53,IF(BE196="Riesgo Alto",Variables!$E$53,IF(BE196="Riesgo muy Alto",Variables!$E$53))))</f>
        <v>• Sin amenaza, conservación, remodelaciones de acuerdo a condiciones economicas</v>
      </c>
      <c r="BH196" s="73" t="str">
        <f t="shared" si="88"/>
        <v>Riesgo Bajo</v>
      </c>
      <c r="BI196" s="80" t="str">
        <f>IF(BH196="Riesgo Bajo",Variables!$C$56,IF(BH196="Riesgo Medio",Variables!$D$56,IF(BH196="Riesgo Alto",Variables!$E$56,IF(BH196="Riesgo muy Alto",Variables!$E$56))))</f>
        <v xml:space="preserve">• Formaciones en manejo del estrés, inteligencia emocional, manejo de situaciones conflictivas, esparcimiento y tiempo libre
</v>
      </c>
      <c r="BK196" s="73" t="str">
        <f t="shared" si="89"/>
        <v>Riesgo Bajo</v>
      </c>
      <c r="BL196" s="80" t="str">
        <f>IF(BJ196&lt;=30,Variables!$C$59,IF(BJ196&lt;=50,Variables!$D$59,IF(BJ196&lt;=60,Variables!$E$59,IF(BJ196&gt;=100,Variables!E254))))</f>
        <v>• Promoción de la salud mental y prevención del trastorno mental en el  trabajo.
• Fomento de estilos de vida saludables.</v>
      </c>
    </row>
    <row r="197" spans="2:64" s="65" customFormat="1" ht="57" customHeight="1" x14ac:dyDescent="0.25">
      <c r="B197" s="66"/>
      <c r="E197" s="66"/>
      <c r="F197" s="66"/>
      <c r="G197" s="66"/>
      <c r="I197" s="67"/>
      <c r="J197" s="78" t="b">
        <f t="shared" si="71"/>
        <v>0</v>
      </c>
      <c r="K197" s="67"/>
      <c r="L197" s="78" t="b">
        <f t="shared" si="72"/>
        <v>0</v>
      </c>
      <c r="N197" s="73" t="str">
        <f t="shared" si="73"/>
        <v>Sin riesgo</v>
      </c>
      <c r="O197" s="74" t="str">
        <f t="shared" si="90"/>
        <v>Medidas de refuerzo, prevención</v>
      </c>
      <c r="Q197" s="22" t="s">
        <v>25</v>
      </c>
      <c r="R197" s="80" t="str">
        <f t="shared" si="74"/>
        <v>ActIvidades de promoción y prevención,seguimiento examenes periodicos</v>
      </c>
      <c r="S197" s="68" t="e">
        <f t="shared" si="75"/>
        <v>#DIV/0!</v>
      </c>
      <c r="T197" s="66"/>
      <c r="V197" s="73" t="str">
        <f t="shared" si="76"/>
        <v>Riesgo Bajo</v>
      </c>
      <c r="W197" s="74" t="str">
        <f>IF(V197="Riesgo Bajo",Variables!$C$19,IF('Base de datos'!V197="Riesgo Medio",Variables!$D$19,IF('Base de datos'!V197="Riesgo Alto",Variables!$E$19,IF(V197="Riesgo muy Alto",Variables!$E$19))))</f>
        <v xml:space="preserve">• Refuezo habilidades blandas 
• Seguimiento Lideres
•Refuerzo continuo
</v>
      </c>
      <c r="Y197" s="22"/>
      <c r="Z197" s="22"/>
      <c r="AB197" s="73" t="str">
        <f t="shared" si="77"/>
        <v>Riesgo Bajo</v>
      </c>
      <c r="AC197" s="80" t="str">
        <f>IF(AB197="Riesgo Bajo",Variables!$C$25,IF(AB197="Riesgo Medio",Variables!$D$25,IF(AB197="Riesgo Alto",Variables!$E$25,IF(AB197="Riesgo muy Alto",Variables!$E$25))))</f>
        <v>• Continuar retroalimentación constante
• Grupos focales y participativos
• Incentivos cumplimento de logros</v>
      </c>
      <c r="AE197" s="73" t="str">
        <f t="shared" si="78"/>
        <v>Riesgo Bajo</v>
      </c>
      <c r="AF197" s="80" t="str">
        <f>IF(AE197="Riesgo Bajo",Variables!$C$28,IF(AE197="Riesgo Medio",Variables!$D$28,IF(AE197="Riesgo Alto",Variables!$E$28,IF(AE197="Riesgo muy Alto",Variables!$E$28))))</f>
        <v>• Continuar con induccion al puesto, organizacional y seguimiento</v>
      </c>
      <c r="AH197" s="73" t="str">
        <f t="shared" si="79"/>
        <v>Riesgo Bajo</v>
      </c>
      <c r="AI197" s="80" t="str">
        <f>IF(AH197="Riesgo Bajo",Variables!$C$31,IF(AH197="Riesgo Medio",Variables!$D$31,IF(AH197="Riesgo Alto",Variables!$E$31,IF(AH197="Riesgo muy Alto",Variables!$E$31))))</f>
        <v>• Continuar con elplan de formación y desarrollo
• Reforzar formaciones 
• Seguimiento cronogramas de capacitación</v>
      </c>
      <c r="AK197" s="73" t="str">
        <f t="shared" si="80"/>
        <v>Riesgo Bajo</v>
      </c>
      <c r="AL197" s="80" t="str">
        <f>IF(AK197="Riesgo Bajo",Variables!$C$34,IF(AK197="Riesgo Medio",Variables!$D$34,IF(AK197="Riesgo Alto",Variables!$E$34,IF(AK197="Riesgo muy Alto",Variables!$E$34))))</f>
        <v>• Continuar plan de desarrollo en puesto de trabajo</v>
      </c>
      <c r="AN197" s="73" t="str">
        <f t="shared" si="81"/>
        <v>Riesgo Bajo</v>
      </c>
      <c r="AO197" s="80" t="str">
        <f>IF(AN197="Riesgo Bajo",Variables!$C$37,IF(AN197="Riesgo Medio",Variables!$D$37,IF(AN197="Riesgo Alto",Variables!$E$37,IF(AN197="Riesgo muy Alto",Variables!$E$37))))</f>
        <v xml:space="preserve">• Supervision constante roles y responsabilidades
• Formación en Planeacion estrategica
• Refuerzo en Distribucion eficaz del tiempo </v>
      </c>
      <c r="AQ197" s="73" t="str">
        <f t="shared" si="82"/>
        <v>Riesgo Bajo</v>
      </c>
      <c r="AR197" s="80" t="str">
        <f>IF(AQ197="Riesgo Bajo",Variables!$C$40,IF(AQ197="Riesgo Medio",Variables!$D$40,IF(AQ197="Riesgo Alto",Variables!$E$40,IF(AQ197="Riesgo muy Alto",Variables!$E$40))))</f>
        <v xml:space="preserve">• Continuar acciones de preventivas sobre demandas de trabajo
• Ejecutar cronogramas con tiempos de entrega 
• Programación de horarios de acuerdo a normativiudad
• Seguimiento a horarios adicionales y su compensación
</v>
      </c>
      <c r="AT197" s="73" t="str">
        <f t="shared" si="83"/>
        <v>Riesgo Bajo</v>
      </c>
      <c r="AU197" s="80" t="str">
        <f>IF(AT197="Riesgo Bajo",Variables!$C$43,IF(AT197="Riesgo Medio",Variables!$D$43,IF(AT197="Riesgo Alto",Variables!$E$43,IF(AT197="Riesgo muy Alto",Variables!$E$43))))</f>
        <v xml:space="preserve">• Marcar prioridades en las tareas. 
• Establecer cronograas de entrega
•  Garantizar descansos y pausas activas
</v>
      </c>
      <c r="AV197" s="65" t="e">
        <f t="shared" si="84"/>
        <v>#DIV/0!</v>
      </c>
      <c r="AW197" s="73"/>
      <c r="AY197" s="73" t="str">
        <f t="shared" si="85"/>
        <v>Riesgo Bajo</v>
      </c>
      <c r="AZ197" s="80" t="str">
        <f>IF(AY197="Riesgo Bajo",Variables!$C$47,IF(AY197="Riesgo Medio",Variables!$D$47,IF(AY197="Riesgo Alto",Variables!$E$47,IF(AY197="Riesgo muy Alto",Variables!$E$47))))</f>
        <v>• Divulgar alianzas estrategicas para  actividades de esparcimiento y recreacion
• Promover espacios de crecimiento personal, academico, espiritual o deportivo de forma periodica</v>
      </c>
      <c r="BB197" s="73" t="str">
        <f t="shared" si="86"/>
        <v>Riesgo Bajo</v>
      </c>
      <c r="BC197" s="80" t="str">
        <f>IF(BB197="Riesgo Bajo",Variables!$C$50,IF(BB197="Riesgo Medio",Variables!$D$50,IF(BB197="Riesgo Alto",Variables!$E$50,IF(BB197="Riesgo muy Alto",Variables!$E$50))))</f>
        <v xml:space="preserve">• Capacitar en manejo de las finanzas personales y familiares.
•  Promover ahorros </v>
      </c>
      <c r="BE197" s="73" t="str">
        <f t="shared" si="87"/>
        <v>Riesgo Bajo</v>
      </c>
      <c r="BF197" s="80" t="str">
        <f>IF(BE197="Riesgo Bajo",Variables!$C$53,IF(BE197="Riesgo Medio",Variables!$D$53,IF(BE197="Riesgo Alto",Variables!$E$53,IF(BE197="Riesgo muy Alto",Variables!$E$53))))</f>
        <v>• Sin amenaza, conservación, remodelaciones de acuerdo a condiciones economicas</v>
      </c>
      <c r="BH197" s="73" t="str">
        <f t="shared" si="88"/>
        <v>Riesgo Bajo</v>
      </c>
      <c r="BI197" s="80" t="str">
        <f>IF(BH197="Riesgo Bajo",Variables!$C$56,IF(BH197="Riesgo Medio",Variables!$D$56,IF(BH197="Riesgo Alto",Variables!$E$56,IF(BH197="Riesgo muy Alto",Variables!$E$56))))</f>
        <v xml:space="preserve">• Formaciones en manejo del estrés, inteligencia emocional, manejo de situaciones conflictivas, esparcimiento y tiempo libre
</v>
      </c>
      <c r="BK197" s="73" t="str">
        <f t="shared" si="89"/>
        <v>Riesgo Bajo</v>
      </c>
      <c r="BL197" s="80" t="str">
        <f>IF(BJ197&lt;=30,Variables!$C$59,IF(BJ197&lt;=50,Variables!$D$59,IF(BJ197&lt;=60,Variables!$E$59,IF(BJ197&gt;=100,Variables!E255))))</f>
        <v>• Promoción de la salud mental y prevención del trastorno mental en el  trabajo.
• Fomento de estilos de vida saludables.</v>
      </c>
    </row>
    <row r="198" spans="2:64" s="65" customFormat="1" ht="57" customHeight="1" x14ac:dyDescent="0.25">
      <c r="B198" s="66"/>
      <c r="E198" s="66"/>
      <c r="F198" s="66"/>
      <c r="G198" s="66"/>
      <c r="I198" s="67"/>
      <c r="J198" s="78" t="b">
        <f t="shared" si="71"/>
        <v>0</v>
      </c>
      <c r="K198" s="67"/>
      <c r="L198" s="78" t="b">
        <f t="shared" si="72"/>
        <v>0</v>
      </c>
      <c r="N198" s="73" t="str">
        <f t="shared" si="73"/>
        <v>Sin riesgo</v>
      </c>
      <c r="O198" s="74" t="str">
        <f t="shared" si="90"/>
        <v>Medidas de refuerzo, prevención</v>
      </c>
      <c r="Q198" s="22" t="s">
        <v>25</v>
      </c>
      <c r="R198" s="80" t="str">
        <f t="shared" si="74"/>
        <v>ActIvidades de promoción y prevención,seguimiento examenes periodicos</v>
      </c>
      <c r="S198" s="68" t="e">
        <f t="shared" si="75"/>
        <v>#DIV/0!</v>
      </c>
      <c r="T198" s="66"/>
      <c r="V198" s="73" t="str">
        <f t="shared" si="76"/>
        <v>Riesgo Bajo</v>
      </c>
      <c r="W198" s="74" t="str">
        <f>IF(V198="Riesgo Bajo",Variables!$C$19,IF('Base de datos'!V198="Riesgo Medio",Variables!$D$19,IF('Base de datos'!V198="Riesgo Alto",Variables!$E$19,IF(V198="Riesgo muy Alto",Variables!$E$19))))</f>
        <v xml:space="preserve">• Refuezo habilidades blandas 
• Seguimiento Lideres
•Refuerzo continuo
</v>
      </c>
      <c r="Y198" s="22"/>
      <c r="Z198" s="22"/>
      <c r="AB198" s="73" t="str">
        <f t="shared" si="77"/>
        <v>Riesgo Bajo</v>
      </c>
      <c r="AC198" s="80" t="str">
        <f>IF(AB198="Riesgo Bajo",Variables!$C$25,IF(AB198="Riesgo Medio",Variables!$D$25,IF(AB198="Riesgo Alto",Variables!$E$25,IF(AB198="Riesgo muy Alto",Variables!$E$25))))</f>
        <v>• Continuar retroalimentación constante
• Grupos focales y participativos
• Incentivos cumplimento de logros</v>
      </c>
      <c r="AE198" s="73" t="str">
        <f t="shared" si="78"/>
        <v>Riesgo Bajo</v>
      </c>
      <c r="AF198" s="80" t="str">
        <f>IF(AE198="Riesgo Bajo",Variables!$C$28,IF(AE198="Riesgo Medio",Variables!$D$28,IF(AE198="Riesgo Alto",Variables!$E$28,IF(AE198="Riesgo muy Alto",Variables!$E$28))))</f>
        <v>• Continuar con induccion al puesto, organizacional y seguimiento</v>
      </c>
      <c r="AH198" s="73" t="str">
        <f t="shared" si="79"/>
        <v>Riesgo Bajo</v>
      </c>
      <c r="AI198" s="80" t="str">
        <f>IF(AH198="Riesgo Bajo",Variables!$C$31,IF(AH198="Riesgo Medio",Variables!$D$31,IF(AH198="Riesgo Alto",Variables!$E$31,IF(AH198="Riesgo muy Alto",Variables!$E$31))))</f>
        <v>• Continuar con elplan de formación y desarrollo
• Reforzar formaciones 
• Seguimiento cronogramas de capacitación</v>
      </c>
      <c r="AK198" s="73" t="str">
        <f t="shared" si="80"/>
        <v>Riesgo Bajo</v>
      </c>
      <c r="AL198" s="80" t="str">
        <f>IF(AK198="Riesgo Bajo",Variables!$C$34,IF(AK198="Riesgo Medio",Variables!$D$34,IF(AK198="Riesgo Alto",Variables!$E$34,IF(AK198="Riesgo muy Alto",Variables!$E$34))))</f>
        <v>• Continuar plan de desarrollo en puesto de trabajo</v>
      </c>
      <c r="AN198" s="73" t="str">
        <f t="shared" si="81"/>
        <v>Riesgo Bajo</v>
      </c>
      <c r="AO198" s="80" t="str">
        <f>IF(AN198="Riesgo Bajo",Variables!$C$37,IF(AN198="Riesgo Medio",Variables!$D$37,IF(AN198="Riesgo Alto",Variables!$E$37,IF(AN198="Riesgo muy Alto",Variables!$E$37))))</f>
        <v xml:space="preserve">• Supervision constante roles y responsabilidades
• Formación en Planeacion estrategica
• Refuerzo en Distribucion eficaz del tiempo </v>
      </c>
      <c r="AQ198" s="73" t="str">
        <f t="shared" si="82"/>
        <v>Riesgo Bajo</v>
      </c>
      <c r="AR198" s="80" t="str">
        <f>IF(AQ198="Riesgo Bajo",Variables!$C$40,IF(AQ198="Riesgo Medio",Variables!$D$40,IF(AQ198="Riesgo Alto",Variables!$E$40,IF(AQ198="Riesgo muy Alto",Variables!$E$40))))</f>
        <v xml:space="preserve">• Continuar acciones de preventivas sobre demandas de trabajo
• Ejecutar cronogramas con tiempos de entrega 
• Programación de horarios de acuerdo a normativiudad
• Seguimiento a horarios adicionales y su compensación
</v>
      </c>
      <c r="AT198" s="73" t="str">
        <f t="shared" si="83"/>
        <v>Riesgo Bajo</v>
      </c>
      <c r="AU198" s="80" t="str">
        <f>IF(AT198="Riesgo Bajo",Variables!$C$43,IF(AT198="Riesgo Medio",Variables!$D$43,IF(AT198="Riesgo Alto",Variables!$E$43,IF(AT198="Riesgo muy Alto",Variables!$E$43))))</f>
        <v xml:space="preserve">• Marcar prioridades en las tareas. 
• Establecer cronograas de entrega
•  Garantizar descansos y pausas activas
</v>
      </c>
      <c r="AV198" s="65" t="e">
        <f t="shared" si="84"/>
        <v>#DIV/0!</v>
      </c>
      <c r="AW198" s="73"/>
      <c r="AY198" s="73" t="str">
        <f t="shared" si="85"/>
        <v>Riesgo Bajo</v>
      </c>
      <c r="AZ198" s="80" t="str">
        <f>IF(AY198="Riesgo Bajo",Variables!$C$47,IF(AY198="Riesgo Medio",Variables!$D$47,IF(AY198="Riesgo Alto",Variables!$E$47,IF(AY198="Riesgo muy Alto",Variables!$E$47))))</f>
        <v>• Divulgar alianzas estrategicas para  actividades de esparcimiento y recreacion
• Promover espacios de crecimiento personal, academico, espiritual o deportivo de forma periodica</v>
      </c>
      <c r="BB198" s="73" t="str">
        <f t="shared" si="86"/>
        <v>Riesgo Bajo</v>
      </c>
      <c r="BC198" s="80" t="str">
        <f>IF(BB198="Riesgo Bajo",Variables!$C$50,IF(BB198="Riesgo Medio",Variables!$D$50,IF(BB198="Riesgo Alto",Variables!$E$50,IF(BB198="Riesgo muy Alto",Variables!$E$50))))</f>
        <v xml:space="preserve">• Capacitar en manejo de las finanzas personales y familiares.
•  Promover ahorros </v>
      </c>
      <c r="BE198" s="73" t="str">
        <f t="shared" si="87"/>
        <v>Riesgo Bajo</v>
      </c>
      <c r="BF198" s="80" t="str">
        <f>IF(BE198="Riesgo Bajo",Variables!$C$53,IF(BE198="Riesgo Medio",Variables!$D$53,IF(BE198="Riesgo Alto",Variables!$E$53,IF(BE198="Riesgo muy Alto",Variables!$E$53))))</f>
        <v>• Sin amenaza, conservación, remodelaciones de acuerdo a condiciones economicas</v>
      </c>
      <c r="BH198" s="73" t="str">
        <f t="shared" si="88"/>
        <v>Riesgo Bajo</v>
      </c>
      <c r="BI198" s="80" t="str">
        <f>IF(BH198="Riesgo Bajo",Variables!$C$56,IF(BH198="Riesgo Medio",Variables!$D$56,IF(BH198="Riesgo Alto",Variables!$E$56,IF(BH198="Riesgo muy Alto",Variables!$E$56))))</f>
        <v xml:space="preserve">• Formaciones en manejo del estrés, inteligencia emocional, manejo de situaciones conflictivas, esparcimiento y tiempo libre
</v>
      </c>
      <c r="BK198" s="73" t="str">
        <f t="shared" si="89"/>
        <v>Riesgo Bajo</v>
      </c>
      <c r="BL198" s="80" t="str">
        <f>IF(BJ198&lt;=30,Variables!$C$59,IF(BJ198&lt;=50,Variables!$D$59,IF(BJ198&lt;=60,Variables!$E$59,IF(BJ198&gt;=100,Variables!E256))))</f>
        <v>• Promoción de la salud mental y prevención del trastorno mental en el  trabajo.
• Fomento de estilos de vida saludables.</v>
      </c>
    </row>
    <row r="199" spans="2:64" ht="57" customHeight="1" x14ac:dyDescent="0.25">
      <c r="B199" s="69"/>
      <c r="C199" s="70"/>
      <c r="E199" s="69"/>
      <c r="F199" s="69"/>
      <c r="G199" s="69"/>
      <c r="H199" s="70"/>
      <c r="I199" s="70"/>
      <c r="J199" s="76"/>
      <c r="K199" s="70"/>
      <c r="L199" s="76"/>
      <c r="N199" s="75"/>
      <c r="O199" s="76"/>
      <c r="P199" s="70"/>
      <c r="Q199" s="75"/>
      <c r="S199" s="71"/>
      <c r="V199" s="75"/>
      <c r="W199" s="76"/>
      <c r="AC199" s="76"/>
    </row>
    <row r="200" spans="2:64" x14ac:dyDescent="0.25">
      <c r="B200" s="69"/>
      <c r="C200" s="70"/>
      <c r="E200" s="69"/>
      <c r="F200" s="69"/>
      <c r="G200" s="69"/>
      <c r="H200" s="70"/>
      <c r="I200" s="70"/>
      <c r="J200" s="76"/>
      <c r="K200" s="70"/>
      <c r="L200" s="76"/>
      <c r="N200" s="75"/>
      <c r="O200" s="76"/>
      <c r="P200" s="70"/>
      <c r="Q200" s="75"/>
      <c r="S200" s="71"/>
      <c r="V200" s="75"/>
      <c r="W200" s="76"/>
      <c r="AC200" s="76"/>
    </row>
    <row r="201" spans="2:64" x14ac:dyDescent="0.25">
      <c r="B201" s="69"/>
      <c r="C201" s="70"/>
      <c r="E201" s="69"/>
      <c r="F201" s="69"/>
      <c r="G201" s="69"/>
      <c r="H201" s="70"/>
      <c r="I201" s="70"/>
      <c r="J201" s="76"/>
      <c r="K201" s="70"/>
      <c r="L201" s="76"/>
      <c r="N201" s="75"/>
      <c r="O201" s="76"/>
      <c r="P201" s="70"/>
      <c r="Q201" s="75"/>
      <c r="S201" s="71"/>
      <c r="V201" s="75"/>
      <c r="W201" s="76"/>
    </row>
    <row r="202" spans="2:64" x14ac:dyDescent="0.25">
      <c r="B202" s="69"/>
      <c r="C202" s="70"/>
      <c r="E202" s="69"/>
      <c r="F202" s="69"/>
      <c r="G202" s="69"/>
      <c r="H202" s="70"/>
      <c r="I202" s="70"/>
      <c r="J202" s="76"/>
      <c r="K202" s="70"/>
      <c r="L202" s="76"/>
      <c r="N202" s="75"/>
      <c r="O202" s="76"/>
      <c r="P202" s="70"/>
      <c r="Q202" s="75"/>
      <c r="S202" s="71"/>
      <c r="V202" s="75"/>
      <c r="W202" s="76"/>
    </row>
    <row r="203" spans="2:64" x14ac:dyDescent="0.25">
      <c r="B203" s="69"/>
      <c r="C203" s="70"/>
      <c r="E203" s="69"/>
      <c r="F203" s="69"/>
      <c r="G203" s="69"/>
      <c r="H203" s="70"/>
      <c r="I203" s="70"/>
      <c r="J203" s="76"/>
      <c r="K203" s="70"/>
      <c r="L203" s="76"/>
      <c r="N203" s="75"/>
      <c r="O203" s="76"/>
      <c r="P203" s="70"/>
      <c r="Q203" s="75"/>
      <c r="S203" s="71"/>
      <c r="V203" s="75"/>
      <c r="W203" s="76"/>
    </row>
    <row r="204" spans="2:64" x14ac:dyDescent="0.25">
      <c r="B204" s="69"/>
      <c r="C204" s="70"/>
      <c r="E204" s="69"/>
      <c r="F204" s="69"/>
      <c r="G204" s="69"/>
      <c r="H204" s="70"/>
      <c r="I204" s="70"/>
      <c r="J204" s="76"/>
      <c r="K204" s="70"/>
      <c r="L204" s="76"/>
      <c r="N204" s="75"/>
      <c r="O204" s="76"/>
      <c r="P204" s="70"/>
      <c r="Q204" s="75"/>
      <c r="S204" s="71"/>
      <c r="V204" s="75"/>
      <c r="W204" s="76"/>
    </row>
    <row r="205" spans="2:64" x14ac:dyDescent="0.25">
      <c r="B205" s="69"/>
      <c r="C205" s="70"/>
      <c r="E205" s="69"/>
      <c r="F205" s="69"/>
      <c r="G205" s="69"/>
      <c r="H205" s="70"/>
      <c r="I205" s="70"/>
      <c r="J205" s="76"/>
      <c r="K205" s="70"/>
      <c r="L205" s="76"/>
      <c r="N205" s="75"/>
      <c r="O205" s="76"/>
      <c r="P205" s="70"/>
      <c r="Q205" s="75"/>
      <c r="S205" s="71"/>
      <c r="V205" s="75"/>
      <c r="W205" s="76"/>
    </row>
    <row r="206" spans="2:64" x14ac:dyDescent="0.25">
      <c r="B206" s="69"/>
      <c r="C206" s="70"/>
      <c r="E206" s="69"/>
      <c r="F206" s="69"/>
      <c r="G206" s="69"/>
      <c r="H206" s="70"/>
      <c r="I206" s="70"/>
      <c r="J206" s="76"/>
      <c r="K206" s="70"/>
      <c r="L206" s="76"/>
      <c r="N206" s="75"/>
      <c r="O206" s="76"/>
      <c r="P206" s="70"/>
      <c r="Q206" s="75"/>
      <c r="S206" s="71"/>
      <c r="V206" s="75"/>
      <c r="W206" s="76"/>
    </row>
    <row r="207" spans="2:64" x14ac:dyDescent="0.25">
      <c r="B207" s="69"/>
      <c r="C207" s="70"/>
      <c r="E207" s="69"/>
      <c r="F207" s="69"/>
      <c r="G207" s="69"/>
      <c r="H207" s="70"/>
      <c r="I207" s="70"/>
      <c r="J207" s="76"/>
      <c r="K207" s="70"/>
      <c r="L207" s="76"/>
      <c r="N207" s="75"/>
      <c r="O207" s="76"/>
      <c r="P207" s="70"/>
      <c r="Q207" s="75"/>
      <c r="S207" s="71"/>
      <c r="V207" s="75"/>
      <c r="W207" s="76"/>
    </row>
    <row r="208" spans="2:64" x14ac:dyDescent="0.25">
      <c r="B208" s="69"/>
      <c r="C208" s="70"/>
      <c r="E208" s="69"/>
      <c r="F208" s="69"/>
      <c r="G208" s="69"/>
      <c r="H208" s="70"/>
      <c r="I208" s="70"/>
      <c r="J208" s="76"/>
      <c r="K208" s="70"/>
      <c r="L208" s="76"/>
      <c r="N208" s="75"/>
      <c r="O208" s="76"/>
      <c r="P208" s="70"/>
      <c r="Q208" s="75"/>
      <c r="S208" s="71"/>
    </row>
    <row r="209" spans="2:19" x14ac:dyDescent="0.25">
      <c r="B209" s="69"/>
      <c r="C209" s="70"/>
      <c r="E209" s="69"/>
      <c r="F209" s="69"/>
      <c r="G209" s="69"/>
      <c r="H209" s="70"/>
      <c r="I209" s="70"/>
      <c r="J209" s="76"/>
      <c r="K209" s="70"/>
      <c r="L209" s="76"/>
      <c r="N209" s="75"/>
      <c r="O209" s="76"/>
      <c r="P209" s="70"/>
      <c r="Q209" s="75"/>
      <c r="S209" s="71"/>
    </row>
    <row r="210" spans="2:19" x14ac:dyDescent="0.25">
      <c r="B210" s="69"/>
      <c r="E210" s="69"/>
      <c r="F210" s="69"/>
      <c r="G210" s="69"/>
      <c r="H210" s="70"/>
      <c r="I210" s="70"/>
      <c r="J210" s="76"/>
      <c r="K210" s="70"/>
      <c r="L210" s="76"/>
      <c r="N210" s="75"/>
      <c r="O210" s="76"/>
      <c r="P210" s="70"/>
      <c r="Q210" s="75"/>
      <c r="S210" s="71"/>
    </row>
    <row r="211" spans="2:19" x14ac:dyDescent="0.25">
      <c r="B211" s="69"/>
      <c r="E211" s="69"/>
      <c r="F211" s="69"/>
      <c r="G211" s="69"/>
      <c r="H211" s="70"/>
      <c r="I211" s="70"/>
      <c r="J211" s="76"/>
      <c r="K211" s="70"/>
      <c r="L211" s="76"/>
      <c r="N211" s="75"/>
      <c r="O211" s="76"/>
      <c r="P211" s="70"/>
      <c r="Q211" s="75"/>
      <c r="S211" s="71"/>
    </row>
    <row r="212" spans="2:19" x14ac:dyDescent="0.25">
      <c r="B212" s="69"/>
      <c r="E212" s="69"/>
      <c r="F212" s="69"/>
      <c r="G212" s="69"/>
      <c r="H212" s="70"/>
      <c r="I212" s="70"/>
      <c r="J212" s="76"/>
      <c r="K212" s="70"/>
      <c r="L212" s="76"/>
      <c r="N212" s="75"/>
      <c r="O212" s="76"/>
      <c r="P212" s="70"/>
      <c r="Q212" s="75"/>
    </row>
    <row r="213" spans="2:19" x14ac:dyDescent="0.25">
      <c r="E213" s="69"/>
      <c r="F213" s="69"/>
      <c r="G213" s="69"/>
      <c r="H213" s="70"/>
      <c r="I213" s="70"/>
      <c r="J213" s="76"/>
      <c r="K213" s="70"/>
      <c r="L213" s="76"/>
      <c r="N213" s="75"/>
      <c r="O213" s="76"/>
      <c r="P213" s="70"/>
      <c r="Q213" s="75"/>
    </row>
    <row r="214" spans="2:19" x14ac:dyDescent="0.25">
      <c r="G214" s="69"/>
    </row>
    <row r="215" spans="2:19" x14ac:dyDescent="0.25">
      <c r="G215" s="69"/>
    </row>
  </sheetData>
  <autoFilter ref="A1:BL198" xr:uid="{FC12168B-EDFA-4D2D-98B5-0C3D3AE1C5C5}"/>
  <conditionalFormatting sqref="I1:I1048576">
    <cfRule type="containsText" dxfId="164" priority="260" operator="containsText" text="No">
      <formula>NOT(ISERROR(SEARCH("No",I1)))</formula>
    </cfRule>
  </conditionalFormatting>
  <conditionalFormatting sqref="I2:I213">
    <cfRule type="containsText" dxfId="163" priority="262" operator="containsText" text="Si">
      <formula>NOT(ISERROR(SEARCH("Si",I2)))</formula>
    </cfRule>
  </conditionalFormatting>
  <conditionalFormatting sqref="J1:J1048576">
    <cfRule type="containsText" dxfId="162" priority="261" operator="containsText" text="Capacitación sobre efectos del consumo de cigarrillo, efectos sobre la salud, seguimiento medico control de EPOC">
      <formula>NOT(ISERROR(SEARCH("Capacitación sobre efectos del consumo de cigarrillo, efectos sobre la salud, seguimiento medico control de EPOC",J1)))</formula>
    </cfRule>
    <cfRule type="containsText" dxfId="161" priority="259" operator="containsText" text="Medidas de refuerzo, sin riesgo">
      <formula>NOT(ISERROR(SEARCH("Medidas de refuerzo, sin riesgo",J1)))</formula>
    </cfRule>
  </conditionalFormatting>
  <conditionalFormatting sqref="K1 K214:K1048576">
    <cfRule type="containsText" dxfId="160" priority="258" operator="containsText" text="Si">
      <formula>NOT(ISERROR(SEARCH("Si",K1)))</formula>
    </cfRule>
    <cfRule type="containsText" dxfId="159" priority="256" operator="containsText" text="No">
      <formula>NOT(ISERROR(SEARCH("No",K1)))</formula>
    </cfRule>
  </conditionalFormatting>
  <conditionalFormatting sqref="K2:L213 Q2:Q213">
    <cfRule type="containsText" dxfId="158" priority="153" operator="containsText" text="Si">
      <formula>NOT(ISERROR(SEARCH("Si",K2)))</formula>
    </cfRule>
    <cfRule type="containsText" dxfId="157" priority="152" operator="containsText" text="No">
      <formula>NOT(ISERROR(SEARCH("No",K2)))</formula>
    </cfRule>
  </conditionalFormatting>
  <conditionalFormatting sqref="L1 L214:L1048576">
    <cfRule type="containsText" dxfId="156" priority="190" operator="containsText" text="Formacion promoción, concientisación y compromiso, apoyo Psicologico, seguimiento medico contorl de EPS">
      <formula>NOT(ISERROR(SEARCH("Formacion promoción, concientisación y compromiso, apoyo Psicologico, seguimiento medico contorl de EPS",L1)))</formula>
    </cfRule>
  </conditionalFormatting>
  <conditionalFormatting sqref="N1:N1048576">
    <cfRule type="containsText" dxfId="155" priority="244" operator="containsText" text="Sin riesgo">
      <formula>NOT(ISERROR(SEARCH("Sin riesgo",N1)))</formula>
    </cfRule>
    <cfRule type="containsText" dxfId="154" priority="251" operator="containsText" text="Riesgo Alto">
      <formula>NOT(ISERROR(SEARCH("Riesgo Alto",N1)))</formula>
    </cfRule>
    <cfRule type="containsText" dxfId="153" priority="249" operator="containsText" text="Riesgo Medio">
      <formula>NOT(ISERROR(SEARCH("Riesgo Medio",N1)))</formula>
    </cfRule>
  </conditionalFormatting>
  <conditionalFormatting sqref="O1:O1048576">
    <cfRule type="containsText" dxfId="152" priority="248" operator="containsText" text="Revisión Pausas activas, actividades esparcimiento, recreacion y deporte">
      <formula>NOT(ISERROR(SEARCH("Revisión Pausas activas, actividades esparcimiento, recreacion y deporte",O1)))</formula>
    </cfRule>
    <cfRule type="containsText" dxfId="151" priority="250" operator="containsText" text="ón ajuste horario, cumplimiento normatividad">
      <formula>NOT(ISERROR(SEARCH("ón ajuste horario, cumplimiento normatividad",O1)))</formula>
    </cfRule>
    <cfRule type="containsText" dxfId="150" priority="243" operator="containsText" text="Medidas de refuerzo, prevención">
      <formula>NOT(ISERROR(SEARCH("Medidas de refuerzo, prevención",O1)))</formula>
    </cfRule>
  </conditionalFormatting>
  <conditionalFormatting sqref="Q1">
    <cfRule type="containsText" dxfId="149" priority="149" operator="containsText" text="Medidas de refuerzo, prevención">
      <formula>NOT(ISERROR(SEARCH("Medidas de refuerzo, prevención",Q1)))</formula>
    </cfRule>
    <cfRule type="containsText" dxfId="148" priority="150" operator="containsText" text="Revisión Pausas activas, actividades esparcimiento, recreacion y deporte">
      <formula>NOT(ISERROR(SEARCH("Revisión Pausas activas, actividades esparcimiento, recreacion y deporte",Q1)))</formula>
    </cfRule>
    <cfRule type="containsText" dxfId="147" priority="151" operator="containsText" text="ón ajuste horario, cumplimiento normatividad">
      <formula>NOT(ISERROR(SEARCH("ón ajuste horario, cumplimiento normatividad",Q1)))</formula>
    </cfRule>
  </conditionalFormatting>
  <conditionalFormatting sqref="Q214:Q1048576">
    <cfRule type="containsText" dxfId="146" priority="242" operator="containsText" text="Si">
      <formula>NOT(ISERROR(SEARCH("Si",Q214)))</formula>
    </cfRule>
    <cfRule type="containsText" dxfId="145" priority="240" operator="containsText" text="No">
      <formula>NOT(ISERROR(SEARCH("No",Q214)))</formula>
    </cfRule>
  </conditionalFormatting>
  <conditionalFormatting sqref="R2:R198">
    <cfRule type="containsText" dxfId="144" priority="236" operator="containsText" text="Seguimiento medico control de EPS, vigilancia medicación, forrmaciones autocuidado">
      <formula>NOT(ISERROR(SEARCH("Seguimiento medico control de EPS, vigilancia medicación, forrmaciones autocuidado",R2)))</formula>
    </cfRule>
    <cfRule type="containsText" dxfId="143" priority="235" operator="containsText" text="ActIvidades de promoción y prevención,seguimiento examenes periodicos">
      <formula>NOT(ISERROR(SEARCH("ActIvidades de promoción y prevención,seguimiento examenes periodicos",R2)))</formula>
    </cfRule>
  </conditionalFormatting>
  <conditionalFormatting sqref="V1:V1048576">
    <cfRule type="containsText" dxfId="135" priority="184" operator="containsText" text="Riesgo muy Alto">
      <formula>NOT(ISERROR(SEARCH("Riesgo muy Alto",V1)))</formula>
    </cfRule>
  </conditionalFormatting>
  <conditionalFormatting sqref="V2:V207 Y2:Y179 AB2:AB198 AE2:AE198 AH2:AH198 AN2:AN198">
    <cfRule type="containsText" dxfId="134" priority="186" operator="containsText" text="Riesgo Medio">
      <formula>NOT(ISERROR(SEARCH("Riesgo Medio",V2)))</formula>
    </cfRule>
  </conditionalFormatting>
  <conditionalFormatting sqref="Y1:Y1048576">
    <cfRule type="containsText" dxfId="129" priority="175" operator="containsText" text="Riesgo muy Alto">
      <formula>NOT(ISERROR(SEARCH("Riesgo muy Alto",Y1)))</formula>
    </cfRule>
  </conditionalFormatting>
  <conditionalFormatting sqref="Y2:Y179 AB2:AB198 AE2:AE198 AH2:AH198 AN2:AN198 V2:V207">
    <cfRule type="containsText" dxfId="128" priority="182" operator="containsText" text="Riesgo Bajo">
      <formula>NOT(ISERROR(SEARCH("Riesgo Bajo",V2)))</formula>
    </cfRule>
    <cfRule type="containsText" dxfId="127" priority="187" operator="containsText" text="Riesgo Alto">
      <formula>NOT(ISERROR(SEARCH("Riesgo Alto",V2)))</formula>
    </cfRule>
  </conditionalFormatting>
  <conditionalFormatting sqref="AB1:AB1048576">
    <cfRule type="containsText" dxfId="123" priority="148" operator="containsText" text="Riesgo muy Alto">
      <formula>NOT(ISERROR(SEARCH("Riesgo muy Alto",AB1)))</formula>
    </cfRule>
  </conditionalFormatting>
  <conditionalFormatting sqref="AE1:AE1048576">
    <cfRule type="containsText" dxfId="121" priority="165" operator="containsText" text="Riesgo muy Alto">
      <formula>NOT(ISERROR(SEARCH("Riesgo muy Alto",AE1)))</formula>
    </cfRule>
  </conditionalFormatting>
  <conditionalFormatting sqref="AH1:AH1048576">
    <cfRule type="containsText" dxfId="119" priority="161" operator="containsText" text="Riesgo muy Alto">
      <formula>NOT(ISERROR(SEARCH("Riesgo muy Alto",AH1)))</formula>
    </cfRule>
  </conditionalFormatting>
  <conditionalFormatting sqref="AK2:AK198">
    <cfRule type="containsText" dxfId="117" priority="157" operator="containsText" text="Riesgo muy Alto">
      <formula>NOT(ISERROR(SEARCH("Riesgo muy Alto",AK2)))</formula>
    </cfRule>
    <cfRule type="containsText" dxfId="116" priority="158" operator="containsText" text="Riesgo Bajo">
      <formula>NOT(ISERROR(SEARCH("Riesgo Bajo",AK2)))</formula>
    </cfRule>
    <cfRule type="containsText" dxfId="115" priority="214" operator="containsText" text="Riesgo Bajo">
      <formula>NOT(ISERROR(SEARCH("Riesgo Bajo",AK2)))</formula>
    </cfRule>
    <cfRule type="containsText" dxfId="114" priority="215" operator="containsText" text="Riesgo Medio">
      <formula>NOT(ISERROR(SEARCH("Riesgo Medio",AK2)))</formula>
    </cfRule>
    <cfRule type="containsText" dxfId="113" priority="216" operator="containsText" text="Riesgo Alto">
      <formula>NOT(ISERROR(SEARCH("Riesgo Alto",AK2)))</formula>
    </cfRule>
    <cfRule type="containsText" dxfId="112" priority="159" operator="containsText" text="Riesgo Medio">
      <formula>NOT(ISERROR(SEARCH("Riesgo Medio",AK2)))</formula>
    </cfRule>
    <cfRule type="containsText" dxfId="111" priority="160" operator="containsText" text="Riesgo Alto">
      <formula>NOT(ISERROR(SEARCH("Riesgo Alto",AK2)))</formula>
    </cfRule>
  </conditionalFormatting>
  <conditionalFormatting sqref="AN1:AN1048576">
    <cfRule type="containsText" dxfId="107" priority="147" operator="containsText" text="Riesgo muy Alto">
      <formula>NOT(ISERROR(SEARCH("Riesgo muy Alto",AN1)))</formula>
    </cfRule>
  </conditionalFormatting>
  <conditionalFormatting sqref="AQ2:AQ198">
    <cfRule type="containsText" dxfId="103" priority="208" operator="containsText" text="Riesgo Bajo">
      <formula>NOT(ISERROR(SEARCH("Riesgo Bajo",AQ2)))</formula>
    </cfRule>
    <cfRule type="containsText" dxfId="102" priority="138" operator="containsText" text="Riesgo Bajo">
      <formula>NOT(ISERROR(SEARCH("Riesgo Bajo",AQ2)))</formula>
    </cfRule>
    <cfRule type="containsText" dxfId="101" priority="139" operator="containsText" text="Riesgo Medio">
      <formula>NOT(ISERROR(SEARCH("Riesgo Medio",AQ2)))</formula>
    </cfRule>
    <cfRule type="containsText" dxfId="100" priority="140" operator="containsText" text="Riesgo Alto">
      <formula>NOT(ISERROR(SEARCH("Riesgo Alto",AQ2)))</formula>
    </cfRule>
    <cfRule type="containsText" dxfId="99" priority="209" operator="containsText" text="Riesgo Medio">
      <formula>NOT(ISERROR(SEARCH("Riesgo Medio",AQ2)))</formula>
    </cfRule>
    <cfRule type="containsText" dxfId="98" priority="210" operator="containsText" text="Riesgo Alto">
      <formula>NOT(ISERROR(SEARCH("Riesgo Alto",AQ2)))</formula>
    </cfRule>
    <cfRule type="containsText" dxfId="97" priority="137" operator="containsText" text="Riesgo muy Alto">
      <formula>NOT(ISERROR(SEARCH("Riesgo muy Alto",AQ2)))</formula>
    </cfRule>
  </conditionalFormatting>
  <conditionalFormatting sqref="AT2:AT198 AW2:AW198">
    <cfRule type="containsText" dxfId="94" priority="130" operator="containsText" text="Riesgo Alto">
      <formula>NOT(ISERROR(SEARCH("Riesgo Alto",AT2)))</formula>
    </cfRule>
    <cfRule type="containsText" dxfId="93" priority="131" operator="containsText" text="Riesgo Bajo">
      <formula>NOT(ISERROR(SEARCH("Riesgo Bajo",AT2)))</formula>
    </cfRule>
    <cfRule type="containsText" dxfId="92" priority="132" operator="containsText" text="Riesgo Medio">
      <formula>NOT(ISERROR(SEARCH("Riesgo Medio",AT2)))</formula>
    </cfRule>
    <cfRule type="containsText" dxfId="91" priority="133" operator="containsText" text="Riesgo Alto">
      <formula>NOT(ISERROR(SEARCH("Riesgo Alto",AT2)))</formula>
    </cfRule>
    <cfRule type="containsText" dxfId="90" priority="205" operator="containsText" text="Riesgo Bajo">
      <formula>NOT(ISERROR(SEARCH("Riesgo Bajo",AT2)))</formula>
    </cfRule>
    <cfRule type="containsText" dxfId="89" priority="206" operator="containsText" text="Riesgo Medio">
      <formula>NOT(ISERROR(SEARCH("Riesgo Medio",AT2)))</formula>
    </cfRule>
    <cfRule type="containsText" dxfId="88" priority="207" operator="containsText" text="Riesgo Alto">
      <formula>NOT(ISERROR(SEARCH("Riesgo Alto",AT2)))</formula>
    </cfRule>
    <cfRule type="containsText" dxfId="87" priority="128" operator="containsText" text="Riesgo Bajo">
      <formula>NOT(ISERROR(SEARCH("Riesgo Bajo",AT2)))</formula>
    </cfRule>
    <cfRule type="containsText" dxfId="86" priority="129" operator="containsText" text="Riesgo Medio">
      <formula>NOT(ISERROR(SEARCH("Riesgo Medio",AT2)))</formula>
    </cfRule>
  </conditionalFormatting>
  <conditionalFormatting sqref="AW2:AW198 AT2:AT198">
    <cfRule type="containsText" dxfId="81" priority="127" operator="containsText" text="Riesgo muy Alto">
      <formula>NOT(ISERROR(SEARCH("Riesgo muy Alto",AT2)))</formula>
    </cfRule>
  </conditionalFormatting>
  <conditionalFormatting sqref="AY2:AY198 BB2:BB198">
    <cfRule type="containsText" dxfId="72" priority="123" operator="containsText" text="Riesgo Alto">
      <formula>NOT(ISERROR(SEARCH("Riesgo Alto",AY2)))</formula>
    </cfRule>
    <cfRule type="containsText" dxfId="71" priority="122" operator="containsText" text="Riesgo Medio">
      <formula>NOT(ISERROR(SEARCH("Riesgo Medio",AY2)))</formula>
    </cfRule>
    <cfRule type="containsText" dxfId="70" priority="121" operator="containsText" text="Riesgo Bajo">
      <formula>NOT(ISERROR(SEARCH("Riesgo Bajo",AY2)))</formula>
    </cfRule>
    <cfRule type="containsText" dxfId="67" priority="112" operator="containsText" text="Riesgo Medio">
      <formula>NOT(ISERROR(SEARCH("Riesgo Medio",AY2)))</formula>
    </cfRule>
    <cfRule type="containsText" dxfId="66" priority="111" operator="containsText" text="Riesgo Bajo">
      <formula>NOT(ISERROR(SEARCH("Riesgo Bajo",AY2)))</formula>
    </cfRule>
    <cfRule type="containsText" dxfId="65" priority="113" operator="containsText" text="Riesgo Alto">
      <formula>NOT(ISERROR(SEARCH("Riesgo Alto",AY2)))</formula>
    </cfRule>
    <cfRule type="containsText" dxfId="64" priority="110" operator="containsText" text="Riesgo Alto">
      <formula>NOT(ISERROR(SEARCH("Riesgo Alto",AY2)))</formula>
    </cfRule>
    <cfRule type="containsText" dxfId="63" priority="109" operator="containsText" text="Riesgo Medio">
      <formula>NOT(ISERROR(SEARCH("Riesgo Medio",AY2)))</formula>
    </cfRule>
    <cfRule type="containsText" dxfId="62" priority="108" operator="containsText" text="Riesgo Bajo">
      <formula>NOT(ISERROR(SEARCH("Riesgo Bajo",AY2)))</formula>
    </cfRule>
    <cfRule type="containsText" dxfId="61" priority="107" operator="containsText" text="Riesgo muy Alto">
      <formula>NOT(ISERROR(SEARCH("Riesgo muy Alto",AY2)))</formula>
    </cfRule>
  </conditionalFormatting>
  <conditionalFormatting sqref="BE2:BE198 BK2:BK198">
    <cfRule type="containsText" dxfId="50" priority="81" operator="containsText" text="Riesgo Bajo">
      <formula>NOT(ISERROR(SEARCH("Riesgo Bajo",BE2)))</formula>
    </cfRule>
    <cfRule type="containsText" dxfId="42" priority="73" operator="containsText" text="Riesgo Alto">
      <formula>NOT(ISERROR(SEARCH("Riesgo Alto",BE2)))</formula>
    </cfRule>
    <cfRule type="containsText" dxfId="41" priority="72" operator="containsText" text="Riesgo Medio">
      <formula>NOT(ISERROR(SEARCH("Riesgo Medio",BE2)))</formula>
    </cfRule>
    <cfRule type="containsText" dxfId="40" priority="71" operator="containsText" text="Riesgo Bajo">
      <formula>NOT(ISERROR(SEARCH("Riesgo Bajo",BE2)))</formula>
    </cfRule>
    <cfRule type="containsText" dxfId="39" priority="70" operator="containsText" text="Riesgo Alto">
      <formula>NOT(ISERROR(SEARCH("Riesgo Alto",BE2)))</formula>
    </cfRule>
    <cfRule type="containsText" dxfId="38" priority="69" operator="containsText" text="Riesgo Medio">
      <formula>NOT(ISERROR(SEARCH("Riesgo Medio",BE2)))</formula>
    </cfRule>
    <cfRule type="containsText" dxfId="37" priority="68" operator="containsText" text="Riesgo Bajo">
      <formula>NOT(ISERROR(SEARCH("Riesgo Bajo",BE2)))</formula>
    </cfRule>
    <cfRule type="containsText" dxfId="36" priority="67" operator="containsText" text="Riesgo muy Alto">
      <formula>NOT(ISERROR(SEARCH("Riesgo muy Alto",BE2)))</formula>
    </cfRule>
    <cfRule type="containsText" dxfId="35" priority="196" operator="containsText" text="Riesgo Bajo">
      <formula>NOT(ISERROR(SEARCH("Riesgo Bajo",BE2)))</formula>
    </cfRule>
    <cfRule type="containsText" dxfId="34" priority="197" operator="containsText" text="Riesgo Medio">
      <formula>NOT(ISERROR(SEARCH("Riesgo Medio",BE2)))</formula>
    </cfRule>
    <cfRule type="containsText" dxfId="33" priority="198" operator="containsText" text="Riesgo Alto">
      <formula>NOT(ISERROR(SEARCH("Riesgo Alto",BE2)))</formula>
    </cfRule>
    <cfRule type="containsText" dxfId="32" priority="83" operator="containsText" text="Riesgo Alto">
      <formula>NOT(ISERROR(SEARCH("Riesgo Alto",BE2)))</formula>
    </cfRule>
    <cfRule type="containsText" dxfId="31" priority="82" operator="containsText" text="Riesgo Medio">
      <formula>NOT(ISERROR(SEARCH("Riesgo Medio",BE2)))</formula>
    </cfRule>
  </conditionalFormatting>
  <conditionalFormatting sqref="BH2:BH198">
    <cfRule type="containsText" dxfId="28" priority="193" operator="containsText" text="Riesgo Bajo">
      <formula>NOT(ISERROR(SEARCH("Riesgo Bajo",BH2)))</formula>
    </cfRule>
    <cfRule type="containsText" dxfId="27" priority="194" operator="containsText" text="Riesgo Medio">
      <formula>NOT(ISERROR(SEARCH("Riesgo Medio",BH2)))</formula>
    </cfRule>
    <cfRule type="containsText" dxfId="26" priority="195" operator="containsText" text="Riesgo Alto">
      <formula>NOT(ISERROR(SEARCH("Riesgo Alto",BH2)))</formula>
    </cfRule>
    <cfRule type="containsText" dxfId="25" priority="63" operator="containsText" text="Riesgo Alto">
      <formula>NOT(ISERROR(SEARCH("Riesgo Alto",BH2)))</formula>
    </cfRule>
    <cfRule type="containsText" dxfId="24" priority="61" operator="containsText" text="Riesgo Bajo">
      <formula>NOT(ISERROR(SEARCH("Riesgo Bajo",BH2)))</formula>
    </cfRule>
    <cfRule type="containsText" dxfId="23" priority="62" operator="containsText" text="Riesgo Medio">
      <formula>NOT(ISERROR(SEARCH("Riesgo Medio",BH2)))</formula>
    </cfRule>
    <cfRule type="containsText" dxfId="22" priority="60" operator="containsText" text="Riesgo Alto">
      <formula>NOT(ISERROR(SEARCH("Riesgo Alto",BH2)))</formula>
    </cfRule>
    <cfRule type="containsText" dxfId="21" priority="59" operator="containsText" text="Riesgo Medio">
      <formula>NOT(ISERROR(SEARCH("Riesgo Medio",BH2)))</formula>
    </cfRule>
    <cfRule type="containsText" dxfId="20" priority="58" operator="containsText" text="Riesgo Bajo">
      <formula>NOT(ISERROR(SEARCH("Riesgo Bajo",BH2)))</formula>
    </cfRule>
    <cfRule type="containsText" dxfId="12" priority="49" operator="containsText" text="Riesgo Medio">
      <formula>NOT(ISERROR(SEARCH("Riesgo Medio",BH2)))</formula>
    </cfRule>
    <cfRule type="containsText" dxfId="11" priority="48" operator="containsText" text="Riesgo Bajo">
      <formula>NOT(ISERROR(SEARCH("Riesgo Bajo",BH2)))</formula>
    </cfRule>
    <cfRule type="containsText" dxfId="10" priority="47" operator="containsText" text="Riesgo Alto">
      <formula>NOT(ISERROR(SEARCH("Riesgo Alto",BH2)))</formula>
    </cfRule>
    <cfRule type="containsText" dxfId="9" priority="46" operator="containsText" text="Riesgo Medio">
      <formula>NOT(ISERROR(SEARCH("Riesgo Medio",BH2)))</formula>
    </cfRule>
    <cfRule type="containsText" dxfId="8" priority="45" operator="containsText" text="Riesgo Bajo">
      <formula>NOT(ISERROR(SEARCH("Riesgo Bajo",BH2)))</formula>
    </cfRule>
    <cfRule type="containsText" dxfId="7" priority="44" operator="containsText" text="Riesgo muy Alto">
      <formula>NOT(ISERROR(SEARCH("Riesgo muy Alto",BH2)))</formula>
    </cfRule>
    <cfRule type="containsText" dxfId="6" priority="50" operator="containsText" text="Riesgo Alto">
      <formula>NOT(ISERROR(SEARCH("Riesgo Alto",BH2)))</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41" operator="equal" id="{5B2B0D42-C2D1-4454-B0A6-A0CD2D0B2706}">
            <xm:f>Variables!$E$40</xm:f>
            <x14:dxf>
              <fill>
                <patternFill>
                  <bgColor rgb="FFFFA3A3"/>
                </patternFill>
              </fill>
            </x14:dxf>
          </x14:cfRule>
          <xm:sqref>S1:AU1048576</xm:sqref>
        </x14:conditionalFormatting>
        <x14:conditionalFormatting xmlns:xm="http://schemas.microsoft.com/office/excel/2006/main">
          <x14:cfRule type="cellIs" priority="166" operator="equal" id="{231D3BCA-D5BD-42DF-8AAF-702BBB8D7E5A}">
            <xm:f>Variables!$E$28</xm:f>
            <x14:dxf>
              <fill>
                <patternFill>
                  <bgColor rgb="FFFFB3B3"/>
                </patternFill>
              </fill>
            </x14:dxf>
          </x14:cfRule>
          <x14:cfRule type="cellIs" priority="167" operator="equal" id="{0F00BED0-039E-42A9-8880-E2D82840B04D}">
            <xm:f>Variables!$D$28</xm:f>
            <x14:dxf>
              <fill>
                <patternFill>
                  <bgColor theme="7" tint="0.79998168889431442"/>
                </patternFill>
              </fill>
            </x14:dxf>
          </x14:cfRule>
          <x14:cfRule type="cellIs" priority="169" operator="equal" id="{8EEC45AE-B737-4D65-BF05-5001D72A6D43}">
            <xm:f>Variables!$E$25</xm:f>
            <x14:dxf>
              <fill>
                <patternFill>
                  <bgColor rgb="FFFFB3B3"/>
                </patternFill>
              </fill>
            </x14:dxf>
          </x14:cfRule>
          <x14:cfRule type="cellIs" priority="170" operator="equal" id="{6A86845E-EF6E-40DF-979D-0C9EABD4519B}">
            <xm:f>Variables!$D$25</xm:f>
            <x14:dxf>
              <fill>
                <patternFill>
                  <bgColor theme="7" tint="0.79998168889431442"/>
                </patternFill>
              </fill>
            </x14:dxf>
          </x14:cfRule>
          <x14:cfRule type="cellIs" priority="163" operator="equal" id="{79E7F86C-B0A7-4643-B83A-9FD0EEEB3109}">
            <xm:f>Variables!$D$31</xm:f>
            <x14:dxf>
              <fill>
                <patternFill>
                  <bgColor theme="7" tint="0.79998168889431442"/>
                </patternFill>
              </fill>
            </x14:dxf>
          </x14:cfRule>
          <x14:cfRule type="cellIs" priority="162" operator="equal" id="{D964DBDB-50FE-4167-B4BA-4F8763CC2A84}">
            <xm:f>Variables!$E$31</xm:f>
            <x14:dxf>
              <fill>
                <patternFill>
                  <bgColor rgb="FFFFB9B9"/>
                </patternFill>
              </fill>
            </x14:dxf>
          </x14:cfRule>
          <xm:sqref>U1:AU1048576</xm:sqref>
        </x14:conditionalFormatting>
        <x14:conditionalFormatting xmlns:xm="http://schemas.microsoft.com/office/excel/2006/main">
          <x14:cfRule type="cellIs" priority="177" operator="equal" id="{48C34E52-88CF-4DD5-BD70-65B54CB41901}">
            <xm:f>Variables!$E$19</xm:f>
            <x14:dxf>
              <font>
                <color auto="1"/>
              </font>
              <fill>
                <patternFill>
                  <bgColor rgb="FFFFC1C1"/>
                </patternFill>
              </fill>
            </x14:dxf>
          </x14:cfRule>
          <x14:cfRule type="cellIs" priority="176" operator="equal" id="{2333A3FD-7771-49B7-A8BB-6640B39625A9}">
            <xm:f>Variables!$E$19</xm:f>
            <x14:dxf>
              <font>
                <color auto="1"/>
              </font>
              <fill>
                <patternFill>
                  <bgColor rgb="FFFFBDBD"/>
                </patternFill>
              </fill>
            </x14:dxf>
          </x14:cfRule>
          <xm:sqref>W1:W1048576</xm:sqref>
        </x14:conditionalFormatting>
        <x14:conditionalFormatting xmlns:xm="http://schemas.microsoft.com/office/excel/2006/main">
          <x14:cfRule type="cellIs" priority="178" operator="equal" id="{2C6BC93B-90EF-4CC1-9F72-28141246C08B}">
            <xm:f>Variables!$C$19</xm:f>
            <x14:dxf>
              <font>
                <color auto="1"/>
              </font>
              <fill>
                <patternFill>
                  <bgColor theme="9" tint="0.59996337778862885"/>
                </patternFill>
              </fill>
            </x14:dxf>
          </x14:cfRule>
          <x14:cfRule type="cellIs" priority="179" operator="equal" id="{535AD801-2EF7-4E19-9D0E-A0F5F8DDD71A}">
            <xm:f>Variables!$D$19</xm:f>
            <x14:dxf>
              <font>
                <color auto="1"/>
              </font>
              <fill>
                <patternFill>
                  <bgColor theme="7" tint="0.79998168889431442"/>
                </patternFill>
              </fill>
            </x14:dxf>
          </x14:cfRule>
          <xm:sqref>W2:W207</xm:sqref>
        </x14:conditionalFormatting>
        <x14:conditionalFormatting xmlns:xm="http://schemas.microsoft.com/office/excel/2006/main">
          <x14:cfRule type="cellIs" priority="174" operator="equal" id="{849DF802-144F-440D-9537-4DE90A119C26}">
            <xm:f>Variables!$C$22</xm:f>
            <x14:dxf>
              <font>
                <color auto="1"/>
              </font>
              <fill>
                <patternFill>
                  <bgColor theme="9" tint="0.59996337778862885"/>
                </patternFill>
              </fill>
            </x14:dxf>
          </x14:cfRule>
          <x14:cfRule type="cellIs" priority="173" operator="equal" id="{94CE1AF5-DE2C-42AB-8331-E765E286E922}">
            <xm:f>Variables!$D$22</xm:f>
            <x14:dxf>
              <fill>
                <patternFill>
                  <bgColor theme="7" tint="0.79998168889431442"/>
                </patternFill>
              </fill>
            </x14:dxf>
          </x14:cfRule>
          <x14:cfRule type="cellIs" priority="172" operator="equal" id="{494B4369-37CD-4383-9464-CBAE2A60FC97}">
            <xm:f>Variables!$E$22</xm:f>
            <x14:dxf>
              <fill>
                <patternFill>
                  <bgColor rgb="FFFFB3B3"/>
                </patternFill>
              </fill>
            </x14:dxf>
          </x14:cfRule>
          <xm:sqref>Z1:Z1048576</xm:sqref>
        </x14:conditionalFormatting>
        <x14:conditionalFormatting xmlns:xm="http://schemas.microsoft.com/office/excel/2006/main">
          <x14:cfRule type="cellIs" priority="171" operator="equal" id="{1BCDDE8F-84FA-4BDE-B892-49A761AAF6EF}">
            <xm:f>Variables!$C$25</xm:f>
            <x14:dxf>
              <fill>
                <patternFill>
                  <bgColor theme="9" tint="0.59996337778862885"/>
                </patternFill>
              </fill>
            </x14:dxf>
          </x14:cfRule>
          <xm:sqref>AC1:AC1048576</xm:sqref>
        </x14:conditionalFormatting>
        <x14:conditionalFormatting xmlns:xm="http://schemas.microsoft.com/office/excel/2006/main">
          <x14:cfRule type="cellIs" priority="168" operator="equal" id="{4C3D0A41-0DD9-44CD-955E-13097DB2F170}">
            <xm:f>Variables!$C$28</xm:f>
            <x14:dxf>
              <fill>
                <patternFill>
                  <bgColor theme="9" tint="0.59996337778862885"/>
                </patternFill>
              </fill>
            </x14:dxf>
          </x14:cfRule>
          <xm:sqref>AF1:AF1048576</xm:sqref>
        </x14:conditionalFormatting>
        <x14:conditionalFormatting xmlns:xm="http://schemas.microsoft.com/office/excel/2006/main">
          <x14:cfRule type="cellIs" priority="164" operator="equal" id="{455B8189-988D-46F9-B9ED-A3283ECDBD11}">
            <xm:f>Variables!$C$31</xm:f>
            <x14:dxf>
              <fill>
                <patternFill>
                  <bgColor theme="9" tint="0.59996337778862885"/>
                </patternFill>
              </fill>
            </x14:dxf>
          </x14:cfRule>
          <xm:sqref>AI1:AI1048576</xm:sqref>
        </x14:conditionalFormatting>
        <x14:conditionalFormatting xmlns:xm="http://schemas.microsoft.com/office/excel/2006/main">
          <x14:cfRule type="cellIs" priority="156" operator="equal" id="{0A095601-F404-4361-A699-E7C467D62568}">
            <xm:f>Variables!$C$34</xm:f>
            <x14:dxf>
              <fill>
                <patternFill>
                  <bgColor theme="9" tint="0.59996337778862885"/>
                </patternFill>
              </fill>
            </x14:dxf>
          </x14:cfRule>
          <x14:cfRule type="cellIs" priority="155" operator="equal" id="{ACB045B7-B9D9-41CE-A066-98A5B44A86F1}">
            <xm:f>Variables!$D$34</xm:f>
            <x14:dxf>
              <fill>
                <patternFill>
                  <bgColor theme="7" tint="0.79998168889431442"/>
                </patternFill>
              </fill>
            </x14:dxf>
          </x14:cfRule>
          <x14:cfRule type="cellIs" priority="154" operator="equal" id="{04C7575E-0A6D-4E83-BF21-631FBB9A9289}">
            <xm:f>Variables!$E$34</xm:f>
            <x14:dxf>
              <fill>
                <patternFill>
                  <bgColor rgb="FFFFABAB"/>
                </patternFill>
              </fill>
            </x14:dxf>
          </x14:cfRule>
          <xm:sqref>AL2:AL198</xm:sqref>
        </x14:conditionalFormatting>
        <x14:conditionalFormatting xmlns:xm="http://schemas.microsoft.com/office/excel/2006/main">
          <x14:cfRule type="cellIs" priority="144" operator="equal" id="{C0E1B242-A62D-48E4-9994-AFAB4ED6E669}">
            <xm:f>Variables!$E$37</xm:f>
            <x14:dxf>
              <fill>
                <patternFill>
                  <bgColor rgb="FFFFA7A7"/>
                </patternFill>
              </fill>
            </x14:dxf>
          </x14:cfRule>
          <x14:cfRule type="cellIs" priority="146" operator="equal" id="{A404CCB3-F7F8-4A63-BD46-D737742F1BFD}">
            <xm:f>Variables!$C$37</xm:f>
            <x14:dxf>
              <fill>
                <patternFill>
                  <bgColor theme="9" tint="0.59996337778862885"/>
                </patternFill>
              </fill>
            </x14:dxf>
          </x14:cfRule>
          <x14:cfRule type="cellIs" priority="145" operator="equal" id="{85E702B9-94AC-4E3E-966F-B56B52E18720}">
            <xm:f>Variables!$D$37</xm:f>
            <x14:dxf>
              <fill>
                <patternFill>
                  <bgColor theme="7" tint="0.79998168889431442"/>
                </patternFill>
              </fill>
            </x14:dxf>
          </x14:cfRule>
          <xm:sqref>AO1:AO1048576</xm:sqref>
        </x14:conditionalFormatting>
        <x14:conditionalFormatting xmlns:xm="http://schemas.microsoft.com/office/excel/2006/main">
          <x14:cfRule type="cellIs" priority="143" operator="equal" id="{A3C99205-2D55-49E1-BFAD-1F5B543F1CFD}">
            <xm:f>Variables!$C$40</xm:f>
            <x14:dxf>
              <fill>
                <patternFill>
                  <bgColor theme="9" tint="0.59996337778862885"/>
                </patternFill>
              </fill>
            </x14:dxf>
          </x14:cfRule>
          <x14:cfRule type="cellIs" priority="142" operator="equal" id="{8C7A1628-5AB2-4F1A-ACC7-CEDA16E0D47B}">
            <xm:f>Variables!$D$40</xm:f>
            <x14:dxf>
              <fill>
                <patternFill>
                  <bgColor theme="7" tint="0.79998168889431442"/>
                </patternFill>
              </fill>
            </x14:dxf>
          </x14:cfRule>
          <xm:sqref>AR1:AR1048576</xm:sqref>
        </x14:conditionalFormatting>
        <x14:conditionalFormatting xmlns:xm="http://schemas.microsoft.com/office/excel/2006/main">
          <x14:cfRule type="cellIs" priority="134" operator="equal" id="{7400E99C-10AB-47A8-A548-3D992F7B8A56}">
            <xm:f>Variables!$E$43</xm:f>
            <x14:dxf>
              <fill>
                <patternFill>
                  <bgColor rgb="FFFF9797"/>
                </patternFill>
              </fill>
            </x14:dxf>
          </x14:cfRule>
          <x14:cfRule type="cellIs" priority="135" operator="equal" id="{0BAA6DFC-D4DF-44D8-A6E6-6850F5F6528A}">
            <xm:f>Variables!$D$43</xm:f>
            <x14:dxf>
              <fill>
                <patternFill>
                  <bgColor theme="7" tint="0.79998168889431442"/>
                </patternFill>
              </fill>
            </x14:dxf>
          </x14:cfRule>
          <x14:cfRule type="cellIs" priority="136" operator="equal" id="{97F75C17-11C1-418C-824F-F4CA0AA4B946}">
            <xm:f>Variables!$C$43</xm:f>
            <x14:dxf>
              <fill>
                <patternFill>
                  <bgColor theme="9" tint="0.59996337778862885"/>
                </patternFill>
              </fill>
            </x14:dxf>
          </x14:cfRule>
          <xm:sqref>AU1:AU1048576</xm:sqref>
        </x14:conditionalFormatting>
        <x14:conditionalFormatting xmlns:xm="http://schemas.microsoft.com/office/excel/2006/main">
          <x14:cfRule type="cellIs" priority="22" operator="equal" id="{63755970-8FA9-47AE-B3BB-FD83C4BCAA3A}">
            <xm:f>Variables!$E$53</xm:f>
            <x14:dxf>
              <fill>
                <patternFill>
                  <bgColor rgb="FFFFA3A3"/>
                </patternFill>
              </fill>
            </x14:dxf>
          </x14:cfRule>
          <xm:sqref>AW1 AV1:AV1048576 AX1:BI1048576 BK2:BK1048576</xm:sqref>
        </x14:conditionalFormatting>
        <x14:conditionalFormatting xmlns:xm="http://schemas.microsoft.com/office/excel/2006/main">
          <x14:cfRule type="cellIs" priority="30" operator="equal" id="{5B4CD216-9CC7-4487-9280-D5C8E21FB2A9}">
            <xm:f>Variables!$E$40</xm:f>
            <x14:dxf>
              <fill>
                <patternFill>
                  <bgColor rgb="FFFFA3A3"/>
                </patternFill>
              </fill>
            </x14:dxf>
          </x14:cfRule>
          <x14:cfRule type="cellIs" priority="31" operator="equal" id="{8004E868-821B-4BCC-A933-1CAA478974BF}">
            <xm:f>Variables!$E$31</xm:f>
            <x14:dxf>
              <fill>
                <patternFill>
                  <bgColor rgb="FFFFB9B9"/>
                </patternFill>
              </fill>
            </x14:dxf>
          </x14:cfRule>
          <x14:cfRule type="cellIs" priority="32" operator="equal" id="{247FF445-1742-404F-900D-A99CAFCCEC6D}">
            <xm:f>Variables!$D$31</xm:f>
            <x14:dxf>
              <fill>
                <patternFill>
                  <bgColor theme="7" tint="0.79998168889431442"/>
                </patternFill>
              </fill>
            </x14:dxf>
          </x14:cfRule>
          <x14:cfRule type="cellIs" priority="33" operator="equal" id="{43645203-59F6-4E0C-A7F5-577F85BA89AB}">
            <xm:f>Variables!$E$28</xm:f>
            <x14:dxf>
              <fill>
                <patternFill>
                  <bgColor rgb="FFFFB3B3"/>
                </patternFill>
              </fill>
            </x14:dxf>
          </x14:cfRule>
          <x14:cfRule type="cellIs" priority="34" operator="equal" id="{4B139A86-A1EE-4848-BBC2-E371CD954C91}">
            <xm:f>Variables!$D$28</xm:f>
            <x14:dxf>
              <fill>
                <patternFill>
                  <bgColor theme="7" tint="0.79998168889431442"/>
                </patternFill>
              </fill>
            </x14:dxf>
          </x14:cfRule>
          <x14:cfRule type="cellIs" priority="35" operator="equal" id="{3B807ADB-5196-4C2C-8EF2-869D627223C1}">
            <xm:f>Variables!$E$25</xm:f>
            <x14:dxf>
              <fill>
                <patternFill>
                  <bgColor rgb="FFFFB3B3"/>
                </patternFill>
              </fill>
            </x14:dxf>
          </x14:cfRule>
          <x14:cfRule type="cellIs" priority="36" operator="equal" id="{D9B17519-A96C-4510-8EBB-1A26EC933E59}">
            <xm:f>Variables!$D$25</xm:f>
            <x14:dxf>
              <fill>
                <patternFill>
                  <bgColor theme="7" tint="0.79998168889431442"/>
                </patternFill>
              </fill>
            </x14:dxf>
          </x14:cfRule>
          <xm:sqref>AW2:AW1048576</xm:sqref>
        </x14:conditionalFormatting>
        <x14:conditionalFormatting xmlns:xm="http://schemas.microsoft.com/office/excel/2006/main">
          <x14:cfRule type="cellIs" priority="114" operator="equal" id="{108C0533-BE3F-4E26-8C86-471D655F8229}">
            <xm:f>Variables!$E$40</xm:f>
            <x14:dxf>
              <fill>
                <patternFill>
                  <bgColor rgb="FFFFA3A3"/>
                </patternFill>
              </fill>
            </x14:dxf>
          </x14:cfRule>
          <x14:cfRule type="cellIs" priority="116" operator="equal" id="{E5D6ADEE-3757-4B0F-903C-9B5EBE938876}">
            <xm:f>Variables!$D$31</xm:f>
            <x14:dxf>
              <fill>
                <patternFill>
                  <bgColor theme="7" tint="0.79998168889431442"/>
                </patternFill>
              </fill>
            </x14:dxf>
          </x14:cfRule>
          <x14:cfRule type="cellIs" priority="115" operator="equal" id="{6E25523E-AC5E-4B24-A370-C51CF0FB84F8}">
            <xm:f>Variables!$E$31</xm:f>
            <x14:dxf>
              <fill>
                <patternFill>
                  <bgColor rgb="FFFFB9B9"/>
                </patternFill>
              </fill>
            </x14:dxf>
          </x14:cfRule>
          <x14:cfRule type="cellIs" priority="118" operator="equal" id="{9BFC0184-BA4B-4BFF-A420-29E6568BF0B5}">
            <xm:f>Variables!$D$28</xm:f>
            <x14:dxf>
              <fill>
                <patternFill>
                  <bgColor theme="7" tint="0.79998168889431442"/>
                </patternFill>
              </fill>
            </x14:dxf>
          </x14:cfRule>
          <x14:cfRule type="cellIs" priority="119" operator="equal" id="{5C713200-70DF-4E51-B48D-651100668B35}">
            <xm:f>Variables!$E$25</xm:f>
            <x14:dxf>
              <fill>
                <patternFill>
                  <bgColor rgb="FFFFB3B3"/>
                </patternFill>
              </fill>
            </x14:dxf>
          </x14:cfRule>
          <x14:cfRule type="cellIs" priority="120" operator="equal" id="{92FC6611-EEDF-4F86-9C85-82DBE21B3BC2}">
            <xm:f>Variables!$D$25</xm:f>
            <x14:dxf>
              <fill>
                <patternFill>
                  <bgColor theme="7" tint="0.79998168889431442"/>
                </patternFill>
              </fill>
            </x14:dxf>
          </x14:cfRule>
          <x14:cfRule type="cellIs" priority="117" operator="equal" id="{DAE896D5-F6CD-42EC-BE78-CE726FC71681}">
            <xm:f>Variables!$E$28</xm:f>
            <x14:dxf>
              <fill>
                <patternFill>
                  <bgColor rgb="FFFFB3B3"/>
                </patternFill>
              </fill>
            </x14:dxf>
          </x14:cfRule>
          <xm:sqref>AY2:AY198 BB2:BB198</xm:sqref>
        </x14:conditionalFormatting>
        <x14:conditionalFormatting xmlns:xm="http://schemas.microsoft.com/office/excel/2006/main">
          <x14:cfRule type="cellIs" priority="126" operator="equal" id="{E42A03CD-F30C-4C30-9586-7CBF80798EC2}">
            <xm:f>Variables!$C$47</xm:f>
            <x14:dxf>
              <fill>
                <patternFill>
                  <bgColor theme="9" tint="0.59996337778862885"/>
                </patternFill>
              </fill>
            </x14:dxf>
          </x14:cfRule>
          <x14:cfRule type="cellIs" priority="125" operator="equal" id="{0B0C5264-79AA-48A8-8830-60E4466600FE}">
            <xm:f>Variables!$D$47</xm:f>
            <x14:dxf>
              <fill>
                <patternFill>
                  <bgColor theme="7" tint="0.79998168889431442"/>
                </patternFill>
              </fill>
            </x14:dxf>
          </x14:cfRule>
          <x14:cfRule type="cellIs" priority="124" operator="equal" id="{E8095E6F-7BBC-4052-9A44-5723C37ED33C}">
            <xm:f>Variables!$E$47</xm:f>
            <x14:dxf>
              <fill>
                <patternFill>
                  <bgColor rgb="FFFEA8A8"/>
                </patternFill>
              </fill>
            </x14:dxf>
          </x14:cfRule>
          <xm:sqref>AZ1:AZ1048576</xm:sqref>
        </x14:conditionalFormatting>
        <x14:conditionalFormatting xmlns:xm="http://schemas.microsoft.com/office/excel/2006/main">
          <x14:cfRule type="cellIs" priority="106" operator="equal" id="{332CB9F1-5CC8-4747-BE43-09DBE7100A12}">
            <xm:f>Variables!$C$50</xm:f>
            <x14:dxf>
              <fill>
                <patternFill>
                  <bgColor theme="9" tint="0.59996337778862885"/>
                </patternFill>
              </fill>
            </x14:dxf>
          </x14:cfRule>
          <x14:cfRule type="cellIs" priority="105" operator="equal" id="{1945E671-D092-4E1C-A120-0C7672A06D33}">
            <xm:f>Variables!$D$50</xm:f>
            <x14:dxf>
              <fill>
                <patternFill>
                  <bgColor theme="7" tint="0.79998168889431442"/>
                </patternFill>
              </fill>
            </x14:dxf>
          </x14:cfRule>
          <x14:cfRule type="cellIs" priority="104" operator="equal" id="{1C023E0A-3537-4ECE-BE93-7B761AFA2921}">
            <xm:f>Variables!$E$50</xm:f>
            <x14:dxf>
              <fill>
                <patternFill>
                  <bgColor rgb="FFFF9B9B"/>
                </patternFill>
              </fill>
            </x14:dxf>
          </x14:cfRule>
          <xm:sqref>BC1:BC1048576</xm:sqref>
        </x14:conditionalFormatting>
        <x14:conditionalFormatting xmlns:xm="http://schemas.microsoft.com/office/excel/2006/main">
          <x14:cfRule type="cellIs" priority="80" operator="equal" id="{8966E093-2F8E-4512-A0D1-518AE5FCF774}">
            <xm:f>Variables!$D$25</xm:f>
            <x14:dxf>
              <fill>
                <patternFill>
                  <bgColor theme="7" tint="0.79998168889431442"/>
                </patternFill>
              </fill>
            </x14:dxf>
          </x14:cfRule>
          <x14:cfRule type="cellIs" priority="79" operator="equal" id="{07ED94A0-931D-4A51-96BF-D1608C6ED66C}">
            <xm:f>Variables!$E$25</xm:f>
            <x14:dxf>
              <fill>
                <patternFill>
                  <bgColor rgb="FFFFB3B3"/>
                </patternFill>
              </fill>
            </x14:dxf>
          </x14:cfRule>
          <x14:cfRule type="cellIs" priority="78" operator="equal" id="{7B461881-E065-4119-885B-AE3CBB29A17D}">
            <xm:f>Variables!$D$28</xm:f>
            <x14:dxf>
              <fill>
                <patternFill>
                  <bgColor theme="7" tint="0.79998168889431442"/>
                </patternFill>
              </fill>
            </x14:dxf>
          </x14:cfRule>
          <x14:cfRule type="cellIs" priority="77" operator="equal" id="{EDDB24C7-C225-4E5D-8319-B58D58E51D3F}">
            <xm:f>Variables!$E$28</xm:f>
            <x14:dxf>
              <fill>
                <patternFill>
                  <bgColor rgb="FFFFB3B3"/>
                </patternFill>
              </fill>
            </x14:dxf>
          </x14:cfRule>
          <x14:cfRule type="cellIs" priority="76" operator="equal" id="{637C5827-5F45-4D4E-8689-DBA37AB25336}">
            <xm:f>Variables!$D$31</xm:f>
            <x14:dxf>
              <fill>
                <patternFill>
                  <bgColor theme="7" tint="0.79998168889431442"/>
                </patternFill>
              </fill>
            </x14:dxf>
          </x14:cfRule>
          <x14:cfRule type="cellIs" priority="75" operator="equal" id="{74A7F9FB-8441-4285-8178-B2CABB8F7F92}">
            <xm:f>Variables!$E$31</xm:f>
            <x14:dxf>
              <fill>
                <patternFill>
                  <bgColor rgb="FFFFB9B9"/>
                </patternFill>
              </fill>
            </x14:dxf>
          </x14:cfRule>
          <x14:cfRule type="cellIs" priority="74" operator="equal" id="{C7EE66BE-E4A9-48EC-8FE5-B33D45DE09EA}">
            <xm:f>Variables!$E$40</xm:f>
            <x14:dxf>
              <fill>
                <patternFill>
                  <bgColor rgb="FFFFA3A3"/>
                </patternFill>
              </fill>
            </x14:dxf>
          </x14:cfRule>
          <xm:sqref>BE2:BE198 BK2:BK198</xm:sqref>
        </x14:conditionalFormatting>
        <x14:conditionalFormatting xmlns:xm="http://schemas.microsoft.com/office/excel/2006/main">
          <x14:cfRule type="cellIs" priority="85" operator="equal" id="{2AE0F7E4-B89B-407C-984A-FDF2D0202046}">
            <xm:f>Variables!$D$53</xm:f>
            <x14:dxf>
              <fill>
                <patternFill>
                  <bgColor theme="7" tint="0.79998168889431442"/>
                </patternFill>
              </fill>
            </x14:dxf>
          </x14:cfRule>
          <x14:cfRule type="cellIs" priority="86" operator="equal" id="{B38E8A39-380C-479C-B619-6D5B2A22CD84}">
            <xm:f>Variables!$C$53</xm:f>
            <x14:dxf>
              <fill>
                <patternFill>
                  <bgColor theme="9" tint="0.59996337778862885"/>
                </patternFill>
              </fill>
            </x14:dxf>
          </x14:cfRule>
          <xm:sqref>BF1:BF1048576</xm:sqref>
        </x14:conditionalFormatting>
        <x14:conditionalFormatting xmlns:xm="http://schemas.microsoft.com/office/excel/2006/main">
          <x14:cfRule type="cellIs" priority="57" operator="equal" id="{87E8720B-2A5D-4CFF-9BD7-CBDE8F5DFF86}">
            <xm:f>Variables!$D$25</xm:f>
            <x14:dxf>
              <fill>
                <patternFill>
                  <bgColor theme="7" tint="0.79998168889431442"/>
                </patternFill>
              </fill>
            </x14:dxf>
          </x14:cfRule>
          <x14:cfRule type="cellIs" priority="56" operator="equal" id="{D9E8AACC-98CF-4DF8-9ECE-13892DEC0EF8}">
            <xm:f>Variables!$E$25</xm:f>
            <x14:dxf>
              <fill>
                <patternFill>
                  <bgColor rgb="FFFFB3B3"/>
                </patternFill>
              </fill>
            </x14:dxf>
          </x14:cfRule>
          <x14:cfRule type="cellIs" priority="55" operator="equal" id="{444D0793-1008-48B0-829D-9E9783151913}">
            <xm:f>Variables!$D$28</xm:f>
            <x14:dxf>
              <fill>
                <patternFill>
                  <bgColor theme="7" tint="0.79998168889431442"/>
                </patternFill>
              </fill>
            </x14:dxf>
          </x14:cfRule>
          <x14:cfRule type="cellIs" priority="54" operator="equal" id="{E6180137-3E84-4F55-A108-5550F6A134C6}">
            <xm:f>Variables!$E$28</xm:f>
            <x14:dxf>
              <fill>
                <patternFill>
                  <bgColor rgb="FFFFB3B3"/>
                </patternFill>
              </fill>
            </x14:dxf>
          </x14:cfRule>
          <x14:cfRule type="cellIs" priority="52" operator="equal" id="{CB61934D-B9FE-4F63-9B36-B4A794CB5A11}">
            <xm:f>Variables!$E$31</xm:f>
            <x14:dxf>
              <fill>
                <patternFill>
                  <bgColor rgb="FFFFB9B9"/>
                </patternFill>
              </fill>
            </x14:dxf>
          </x14:cfRule>
          <x14:cfRule type="cellIs" priority="51" operator="equal" id="{D3165A1D-CE86-4DAF-BEE7-9C8EE64542C8}">
            <xm:f>Variables!$E$40</xm:f>
            <x14:dxf>
              <fill>
                <patternFill>
                  <bgColor rgb="FFFFA3A3"/>
                </patternFill>
              </fill>
            </x14:dxf>
          </x14:cfRule>
          <x14:cfRule type="cellIs" priority="53" operator="equal" id="{601B5C25-D3A9-42FD-BFC8-8287E29FB9C5}">
            <xm:f>Variables!$D$31</xm:f>
            <x14:dxf>
              <fill>
                <patternFill>
                  <bgColor theme="7" tint="0.79998168889431442"/>
                </patternFill>
              </fill>
            </x14:dxf>
          </x14:cfRule>
          <xm:sqref>BH2:BH198</xm:sqref>
        </x14:conditionalFormatting>
        <x14:conditionalFormatting xmlns:xm="http://schemas.microsoft.com/office/excel/2006/main">
          <x14:cfRule type="cellIs" priority="66" operator="equal" id="{9EBA676F-1791-4B67-A336-934E8314AD9A}">
            <xm:f>Variables!$C$56</xm:f>
            <x14:dxf>
              <fill>
                <patternFill>
                  <bgColor theme="9" tint="0.59996337778862885"/>
                </patternFill>
              </fill>
            </x14:dxf>
          </x14:cfRule>
          <x14:cfRule type="cellIs" priority="65" operator="equal" id="{8C8E12D0-6A39-438B-9888-8BA2E0E64D00}">
            <xm:f>Variables!$D$56</xm:f>
            <x14:dxf>
              <fill>
                <patternFill>
                  <bgColor theme="7" tint="0.79998168889431442"/>
                </patternFill>
              </fill>
            </x14:dxf>
          </x14:cfRule>
          <x14:cfRule type="cellIs" priority="64" operator="equal" id="{9452FFBE-4F41-49ED-B4C7-37F430473D6F}">
            <xm:f>Variables!$E$56</xm:f>
            <x14:dxf>
              <fill>
                <patternFill>
                  <bgColor rgb="FFFF9B9B"/>
                </patternFill>
              </fill>
            </x14:dxf>
          </x14:cfRule>
          <xm:sqref>BI1:BI1048576</xm:sqref>
        </x14:conditionalFormatting>
        <x14:conditionalFormatting xmlns:xm="http://schemas.microsoft.com/office/excel/2006/main">
          <x14:cfRule type="cellIs" priority="43" operator="equal" id="{DE8F03B6-CE48-49AF-8729-A9BE679D48A0}">
            <xm:f>Variables!$C$59</xm:f>
            <x14:dxf>
              <fill>
                <patternFill>
                  <bgColor theme="9" tint="0.59996337778862885"/>
                </patternFill>
              </fill>
            </x14:dxf>
          </x14:cfRule>
          <x14:cfRule type="cellIs" priority="42" operator="equal" id="{776008E1-70C9-42F3-B089-FC64C44A38A2}">
            <xm:f>Variables!$D$59</xm:f>
            <x14:dxf>
              <fill>
                <patternFill>
                  <bgColor theme="7" tint="0.79998168889431442"/>
                </patternFill>
              </fill>
            </x14:dxf>
          </x14:cfRule>
          <x14:cfRule type="cellIs" priority="41" operator="equal" id="{0F8C6CA7-C5B7-4B60-82ED-228DDF7C5C84}">
            <xm:f>Variables!$E$59</xm:f>
            <x14:dxf>
              <fill>
                <patternFill>
                  <bgColor rgb="FFFF9F9F"/>
                </patternFill>
              </fill>
            </x14:dxf>
          </x14:cfRule>
          <xm:sqref>BL1:BL1048576</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BFF6E8E-FB8C-404F-9DB2-C9BCB1BF7359}">
          <x14:formula1>
            <xm:f>Variables!$I$2:$J$2</xm:f>
          </x14:formula1>
          <xm:sqref>P199:P213 Q2:Q213 K2:K213 I2:I213</xm:sqref>
        </x14:dataValidation>
        <x14:dataValidation type="list" allowBlank="1" showInputMessage="1" showErrorMessage="1" xr:uid="{C56DF62C-686A-4F17-B230-1DA76E1728BE}">
          <x14:formula1>
            <xm:f>Variables!$I$3:$K$3</xm:f>
          </x14:formula1>
          <xm:sqref>E2:E213</xm:sqref>
        </x14:dataValidation>
        <x14:dataValidation type="list" allowBlank="1" showInputMessage="1" showErrorMessage="1" xr:uid="{978442C1-001B-4EDE-8E09-D1333C5AC566}">
          <x14:formula1>
            <xm:f>Variables!$I$5:$L$5</xm:f>
          </x14:formula1>
          <xm:sqref>H2:H213</xm:sqref>
        </x14:dataValidation>
        <x14:dataValidation type="list" allowBlank="1" showInputMessage="1" showErrorMessage="1" xr:uid="{45BB273C-C774-418E-8FA9-E4F55497CE48}">
          <x14:formula1>
            <xm:f>Variables!$I$4:$O$4</xm:f>
          </x14:formula1>
          <xm:sqref>F2:F213</xm:sqref>
        </x14:dataValidation>
        <x14:dataValidation type="list" allowBlank="1" showInputMessage="1" showErrorMessage="1" xr:uid="{633DBDEC-D4FE-4529-BEAB-2AC143C98299}">
          <x14:formula1>
            <xm:f>Variables!$C$2:$E$2</xm:f>
          </x14:formula1>
          <xm:sqref>B2:B212</xm:sqref>
        </x14:dataValidation>
        <x14:dataValidation type="list" allowBlank="1" showInputMessage="1" showErrorMessage="1" xr:uid="{45748251-3C94-493E-ACBE-0D7888F0EFDB}">
          <x14:formula1>
            <xm:f>Variables!$I$6:$N$6</xm:f>
          </x14:formula1>
          <xm:sqref>C2:C209</xm:sqref>
        </x14:dataValidation>
        <x14:dataValidation type="list" allowBlank="1" showInputMessage="1" showErrorMessage="1" xr:uid="{2BE8D0C1-C3B5-47EF-A1E8-7624D15CA6AD}">
          <x14:formula1>
            <xm:f>Variables!$I$7:$L$7</xm:f>
          </x14:formula1>
          <xm:sqref>G2:G215</xm:sqref>
        </x14:dataValidation>
        <x14:dataValidation type="list" allowBlank="1" showInputMessage="1" showErrorMessage="1" xr:uid="{F5AD702E-14F2-4424-B8D4-82BDBC4D8252}">
          <x14:formula1>
            <xm:f>Variables!$I$8:$N$8</xm:f>
          </x14:formula1>
          <xm:sqref>P2:P198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E1C61-26BE-44F0-BF9B-80DEF5F82B28}">
  <dimension ref="B1:E128"/>
  <sheetViews>
    <sheetView showGridLines="0" showRowColHeaders="0" zoomScale="85" zoomScaleNormal="85" workbookViewId="0">
      <selection activeCell="O128" sqref="O128"/>
    </sheetView>
  </sheetViews>
  <sheetFormatPr baseColWidth="10" defaultRowHeight="15" x14ac:dyDescent="0.25"/>
  <cols>
    <col min="2" max="2" width="19.28515625" customWidth="1"/>
    <col min="3" max="3" width="20.5703125" customWidth="1"/>
    <col min="4" max="4" width="13.28515625" customWidth="1"/>
    <col min="5" max="5" width="13.28515625" style="103" customWidth="1"/>
    <col min="8" max="8" width="24.85546875" customWidth="1"/>
  </cols>
  <sheetData>
    <row r="1" spans="2:5" ht="54" customHeight="1" thickBot="1" x14ac:dyDescent="0.3"/>
    <row r="2" spans="2:5" ht="15.75" thickBot="1" x14ac:dyDescent="0.3">
      <c r="B2" s="158" t="s">
        <v>0</v>
      </c>
      <c r="C2" s="159" t="s">
        <v>154</v>
      </c>
      <c r="D2" s="160" t="s">
        <v>155</v>
      </c>
      <c r="E2" s="161" t="s">
        <v>156</v>
      </c>
    </row>
    <row r="3" spans="2:5" x14ac:dyDescent="0.25">
      <c r="B3" s="234" t="s">
        <v>132</v>
      </c>
      <c r="C3" s="116" t="s">
        <v>133</v>
      </c>
      <c r="D3" s="91">
        <f>COUNTIF('Base de datos'!B2:B24,"Inferior a un año")</f>
        <v>7</v>
      </c>
      <c r="E3" s="92">
        <f>D3/$D$6</f>
        <v>0.30434782608695654</v>
      </c>
    </row>
    <row r="4" spans="2:5" x14ac:dyDescent="0.25">
      <c r="B4" s="235"/>
      <c r="C4" s="117" t="s">
        <v>136</v>
      </c>
      <c r="D4" s="59">
        <f>COUNTIF('Base de datos'!B2:B24,"Uno a cinco años")</f>
        <v>13</v>
      </c>
      <c r="E4" s="92">
        <f t="shared" ref="E4:E5" si="0">D4/$D$6</f>
        <v>0.56521739130434778</v>
      </c>
    </row>
    <row r="5" spans="2:5" x14ac:dyDescent="0.25">
      <c r="B5" s="235"/>
      <c r="C5" s="117" t="s">
        <v>137</v>
      </c>
      <c r="D5" s="59">
        <f>COUNTIF('Base de datos'!B2:B24,"Mayor a 5 años")</f>
        <v>3</v>
      </c>
      <c r="E5" s="92">
        <f t="shared" si="0"/>
        <v>0.13043478260869565</v>
      </c>
    </row>
    <row r="6" spans="2:5" ht="15.75" thickBot="1" x14ac:dyDescent="0.3">
      <c r="B6" s="162"/>
      <c r="C6" s="118" t="s">
        <v>201</v>
      </c>
      <c r="D6" s="84">
        <f>SUM(D3:D5)</f>
        <v>23</v>
      </c>
      <c r="E6" s="102">
        <f>SUM(E3:E5)</f>
        <v>1</v>
      </c>
    </row>
    <row r="7" spans="2:5" x14ac:dyDescent="0.25">
      <c r="B7" s="234" t="s">
        <v>1</v>
      </c>
      <c r="C7" s="119" t="s">
        <v>211</v>
      </c>
      <c r="D7" s="85">
        <f>COUNTIF('Base de datos'!D2:D24,"&lt;=26")</f>
        <v>4</v>
      </c>
      <c r="E7" s="96">
        <f>D7/$D$11</f>
        <v>0.17391304347826086</v>
      </c>
    </row>
    <row r="8" spans="2:5" x14ac:dyDescent="0.25">
      <c r="B8" s="235"/>
      <c r="C8" s="120" t="s">
        <v>210</v>
      </c>
      <c r="D8" s="86">
        <v>8</v>
      </c>
      <c r="E8" s="94">
        <f>D8/$D$11</f>
        <v>0.34782608695652173</v>
      </c>
    </row>
    <row r="9" spans="2:5" x14ac:dyDescent="0.25">
      <c r="B9" s="235"/>
      <c r="C9" s="120" t="s">
        <v>212</v>
      </c>
      <c r="D9" s="86">
        <f>COUNTIF('Base de datos'!D4:D26,"&gt;=37")</f>
        <v>8</v>
      </c>
      <c r="E9" s="94">
        <f>D9/$D$11</f>
        <v>0.34782608695652173</v>
      </c>
    </row>
    <row r="10" spans="2:5" x14ac:dyDescent="0.25">
      <c r="B10" s="235"/>
      <c r="C10" s="120" t="s">
        <v>213</v>
      </c>
      <c r="D10" s="86">
        <f>COUNTIF('Base de datos'!D5:D27,"&gt;=45")</f>
        <v>3</v>
      </c>
      <c r="E10" s="94">
        <f>D10/$D$11</f>
        <v>0.13043478260869565</v>
      </c>
    </row>
    <row r="11" spans="2:5" ht="15.75" thickBot="1" x14ac:dyDescent="0.3">
      <c r="B11" s="178"/>
      <c r="C11" s="123" t="s">
        <v>201</v>
      </c>
      <c r="D11" s="93">
        <f>SUM(D7:D10)</f>
        <v>23</v>
      </c>
      <c r="E11" s="99">
        <f>SUM(E7:E10)</f>
        <v>1</v>
      </c>
    </row>
    <row r="12" spans="2:5" x14ac:dyDescent="0.25">
      <c r="B12" s="231" t="s">
        <v>2</v>
      </c>
      <c r="C12" s="182" t="s">
        <v>214</v>
      </c>
      <c r="D12" s="104">
        <f>COUNTIF('Base de datos'!$E$2:$E$24,"Soltero (a)")</f>
        <v>9</v>
      </c>
      <c r="E12" s="96">
        <f>$D$12/$D$15</f>
        <v>0.39130434782608697</v>
      </c>
    </row>
    <row r="13" spans="2:5" x14ac:dyDescent="0.25">
      <c r="B13" s="232"/>
      <c r="C13" s="21" t="s">
        <v>215</v>
      </c>
      <c r="D13" s="86">
        <f>COUNTIF('Base de datos'!$E$2:$E$24,"Casado (a)")</f>
        <v>9</v>
      </c>
      <c r="E13" s="94">
        <f>D13/D15</f>
        <v>0.39130434782608697</v>
      </c>
    </row>
    <row r="14" spans="2:5" x14ac:dyDescent="0.25">
      <c r="B14" s="232"/>
      <c r="C14" s="21" t="s">
        <v>216</v>
      </c>
      <c r="D14" s="85">
        <f>COUNTIF('Base de datos'!$E$2:$E$24,"Union Libre (a)")</f>
        <v>5</v>
      </c>
      <c r="E14" s="94">
        <f>D14/D15</f>
        <v>0.21739130434782608</v>
      </c>
    </row>
    <row r="15" spans="2:5" ht="15.75" thickBot="1" x14ac:dyDescent="0.3">
      <c r="B15" s="233"/>
      <c r="C15" s="121" t="s">
        <v>201</v>
      </c>
      <c r="D15" s="89">
        <f>SUM(D12:D14)</f>
        <v>23</v>
      </c>
      <c r="E15" s="105">
        <f>SUM(E12:E14)</f>
        <v>1</v>
      </c>
    </row>
    <row r="16" spans="2:5" x14ac:dyDescent="0.25">
      <c r="B16" s="227" t="s">
        <v>3</v>
      </c>
      <c r="C16" s="183" t="s">
        <v>32</v>
      </c>
      <c r="D16" s="104">
        <f>COUNTIF('Base de datos'!$F$2:$F$24,"Primaria completa")</f>
        <v>1</v>
      </c>
      <c r="E16" s="185">
        <f>D16/D23</f>
        <v>4.3478260869565216E-2</v>
      </c>
    </row>
    <row r="17" spans="2:5" x14ac:dyDescent="0.25">
      <c r="B17" s="228"/>
      <c r="C17" s="2" t="s">
        <v>33</v>
      </c>
      <c r="D17" s="85">
        <f>COUNTIF('Base de datos'!$F$2:$F$24,"Bachillerato incompleto")</f>
        <v>1</v>
      </c>
      <c r="E17" s="97">
        <f>D17/D23</f>
        <v>4.3478260869565216E-2</v>
      </c>
    </row>
    <row r="18" spans="2:5" x14ac:dyDescent="0.25">
      <c r="B18" s="228"/>
      <c r="C18" s="20" t="s">
        <v>34</v>
      </c>
      <c r="D18" s="85">
        <f>COUNTIF('Base de datos'!$F$2:$F$24,"Bachillerato completo")</f>
        <v>3</v>
      </c>
      <c r="E18" s="97">
        <f>D18/D23</f>
        <v>0.13043478260869565</v>
      </c>
    </row>
    <row r="19" spans="2:5" ht="26.25" x14ac:dyDescent="0.25">
      <c r="B19" s="228"/>
      <c r="C19" s="20" t="s">
        <v>35</v>
      </c>
      <c r="D19" s="85">
        <f>COUNTIF('Base de datos'!$F$2:$F$24,"Técnico / Tecnológico completo")</f>
        <v>8</v>
      </c>
      <c r="E19" s="97">
        <f>D19/D23</f>
        <v>0.34782608695652173</v>
      </c>
    </row>
    <row r="20" spans="2:5" x14ac:dyDescent="0.25">
      <c r="B20" s="228"/>
      <c r="C20" s="21" t="s">
        <v>36</v>
      </c>
      <c r="D20" s="85">
        <f>COUNTIF('Base de datos'!$F$2:$F$24,"profesional incompleto")</f>
        <v>0</v>
      </c>
      <c r="E20" s="97">
        <f>D20/D23</f>
        <v>0</v>
      </c>
    </row>
    <row r="21" spans="2:5" x14ac:dyDescent="0.25">
      <c r="B21" s="228"/>
      <c r="C21" s="21" t="s">
        <v>37</v>
      </c>
      <c r="D21" s="85">
        <f>COUNTIF('Base de datos'!$F$2:$F$24,"profesional completo")</f>
        <v>7</v>
      </c>
      <c r="E21" s="97">
        <f>D21/D23</f>
        <v>0.30434782608695654</v>
      </c>
    </row>
    <row r="22" spans="2:5" x14ac:dyDescent="0.25">
      <c r="B22" s="229"/>
      <c r="C22" s="21" t="s">
        <v>38</v>
      </c>
      <c r="D22" s="85">
        <f>COUNTIF('Base de datos'!$F$2:$F$24,"Post-grado incompleto")</f>
        <v>3</v>
      </c>
      <c r="E22" s="97">
        <f>D22/D23</f>
        <v>0.13043478260869565</v>
      </c>
    </row>
    <row r="23" spans="2:5" ht="15.75" thickBot="1" x14ac:dyDescent="0.3">
      <c r="B23" s="230"/>
      <c r="C23" s="184" t="s">
        <v>201</v>
      </c>
      <c r="D23" s="89">
        <f>SUM(D16:D22)</f>
        <v>23</v>
      </c>
      <c r="E23" s="105">
        <f>SUM(E16:E22)</f>
        <v>1</v>
      </c>
    </row>
    <row r="24" spans="2:5" ht="15.75" customHeight="1" x14ac:dyDescent="0.25">
      <c r="B24" s="235" t="s">
        <v>145</v>
      </c>
      <c r="C24" s="122" t="s">
        <v>149</v>
      </c>
      <c r="D24" s="95">
        <f>COUNTIF('Base de datos'!G2:G24,"Igual a un 1 SMLMV y menos de dos")</f>
        <v>5</v>
      </c>
      <c r="E24" s="94">
        <f>D24/$D$28</f>
        <v>0.21739130434782608</v>
      </c>
    </row>
    <row r="25" spans="2:5" x14ac:dyDescent="0.25">
      <c r="B25" s="236"/>
      <c r="C25" s="120" t="s">
        <v>146</v>
      </c>
      <c r="D25" s="88">
        <f>COUNTIF('Base de datos'!G2:G24,"Entre 2 y 3 SMLMV")</f>
        <v>16</v>
      </c>
      <c r="E25" s="97">
        <f>D25/D28</f>
        <v>0.69565217391304346</v>
      </c>
    </row>
    <row r="26" spans="2:5" x14ac:dyDescent="0.25">
      <c r="B26" s="236"/>
      <c r="C26" s="120" t="s">
        <v>148</v>
      </c>
      <c r="D26" s="88">
        <f>COUNTIF('Base de datos'!G2:G24,"De 4 a 5 SMLMV")</f>
        <v>2</v>
      </c>
      <c r="E26" s="97">
        <f>D26/D28</f>
        <v>8.6956521739130432E-2</v>
      </c>
    </row>
    <row r="27" spans="2:5" x14ac:dyDescent="0.25">
      <c r="B27" s="236"/>
      <c r="C27" s="120" t="s">
        <v>147</v>
      </c>
      <c r="D27" s="88">
        <f>COUNTIF('Base de datos'!G2:G24,"Mas de 6 SMLMV")</f>
        <v>0</v>
      </c>
      <c r="E27" s="97">
        <f>D27/D28</f>
        <v>0</v>
      </c>
    </row>
    <row r="28" spans="2:5" ht="15.75" thickBot="1" x14ac:dyDescent="0.3">
      <c r="B28" s="162"/>
      <c r="C28" s="123" t="s">
        <v>201</v>
      </c>
      <c r="D28" s="95">
        <f>SUM(D24:D27)</f>
        <v>23</v>
      </c>
      <c r="E28" s="99">
        <f>SUM(E24:E27)</f>
        <v>1</v>
      </c>
    </row>
    <row r="29" spans="2:5" x14ac:dyDescent="0.25">
      <c r="B29" s="237" t="s">
        <v>4</v>
      </c>
      <c r="C29" s="125" t="s">
        <v>26</v>
      </c>
      <c r="D29" s="90">
        <f>COUNTIF('Base de datos'!I2:I24,"SI")</f>
        <v>9</v>
      </c>
      <c r="E29" s="96">
        <f>D29/D31</f>
        <v>0.39130434782608697</v>
      </c>
    </row>
    <row r="30" spans="2:5" x14ac:dyDescent="0.25">
      <c r="B30" s="238"/>
      <c r="C30" s="124" t="s">
        <v>25</v>
      </c>
      <c r="D30" s="86">
        <f>COUNTIF('Base de datos'!I2:I24,"NO")</f>
        <v>14</v>
      </c>
      <c r="E30" s="97">
        <f>D30/D31</f>
        <v>0.60869565217391308</v>
      </c>
    </row>
    <row r="31" spans="2:5" ht="15.75" thickBot="1" x14ac:dyDescent="0.3">
      <c r="B31" s="146"/>
      <c r="C31" s="126" t="s">
        <v>201</v>
      </c>
      <c r="D31" s="89">
        <f>SUM(D29:D30)</f>
        <v>23</v>
      </c>
      <c r="E31" s="98">
        <f>SUM(E29:E30)</f>
        <v>1</v>
      </c>
    </row>
    <row r="32" spans="2:5" x14ac:dyDescent="0.25">
      <c r="B32" s="237" t="s">
        <v>5</v>
      </c>
      <c r="C32" s="127" t="s">
        <v>26</v>
      </c>
      <c r="D32" s="85">
        <f>COUNTIF('Base de datos'!K2:K24,"SI")</f>
        <v>11</v>
      </c>
      <c r="E32" s="94">
        <f>D32/D34</f>
        <v>0.47826086956521741</v>
      </c>
    </row>
    <row r="33" spans="2:5" x14ac:dyDescent="0.25">
      <c r="B33" s="238"/>
      <c r="C33" s="124" t="s">
        <v>25</v>
      </c>
      <c r="D33" s="86">
        <f>COUNTIF('Base de datos'!K2:K24,"NO")</f>
        <v>12</v>
      </c>
      <c r="E33" s="97">
        <f>D33/D34</f>
        <v>0.52173913043478259</v>
      </c>
    </row>
    <row r="34" spans="2:5" ht="15.75" thickBot="1" x14ac:dyDescent="0.3">
      <c r="B34" s="146"/>
      <c r="C34" s="128" t="s">
        <v>201</v>
      </c>
      <c r="D34" s="93">
        <f>SUM(D32:D33)</f>
        <v>23</v>
      </c>
      <c r="E34" s="99">
        <f>SUM(E32:E33)</f>
        <v>1</v>
      </c>
    </row>
    <row r="35" spans="2:5" x14ac:dyDescent="0.25">
      <c r="B35" s="237" t="s">
        <v>134</v>
      </c>
      <c r="C35" s="129" t="s">
        <v>192</v>
      </c>
      <c r="D35" s="90">
        <f>COUNTIF('Base de datos'!M2:M24,"&lt;=47")</f>
        <v>19</v>
      </c>
      <c r="E35" s="96">
        <f>D35/D38</f>
        <v>0.86363636363636365</v>
      </c>
    </row>
    <row r="36" spans="2:5" x14ac:dyDescent="0.25">
      <c r="B36" s="238"/>
      <c r="C36" s="130" t="s">
        <v>189</v>
      </c>
      <c r="D36" s="86">
        <f>COUNTIF('Base de datos'!M2:M24,"48-52")</f>
        <v>0</v>
      </c>
      <c r="E36" s="97">
        <f>D36/D38</f>
        <v>0</v>
      </c>
    </row>
    <row r="37" spans="2:5" x14ac:dyDescent="0.25">
      <c r="B37" s="238"/>
      <c r="C37" s="130" t="s">
        <v>193</v>
      </c>
      <c r="D37" s="86">
        <f>COUNTIF('Base de datos'!M2:M24,"&gt;=53")</f>
        <v>3</v>
      </c>
      <c r="E37" s="97">
        <f>D37/D38</f>
        <v>0.13636363636363635</v>
      </c>
    </row>
    <row r="38" spans="2:5" ht="15.75" thickBot="1" x14ac:dyDescent="0.3">
      <c r="B38" s="146"/>
      <c r="C38" s="131" t="s">
        <v>201</v>
      </c>
      <c r="D38" s="93">
        <f>SUM(D35:D37)</f>
        <v>22</v>
      </c>
      <c r="E38" s="99">
        <f>SUM(E35:E37)</f>
        <v>1</v>
      </c>
    </row>
    <row r="39" spans="2:5" ht="14.25" customHeight="1" x14ac:dyDescent="0.25">
      <c r="B39" s="237" t="s">
        <v>40</v>
      </c>
      <c r="C39" s="129" t="s">
        <v>26</v>
      </c>
      <c r="D39" s="90">
        <f>COUNTIF('Base de datos'!Q2:Q24,"SI")</f>
        <v>9</v>
      </c>
      <c r="E39" s="96">
        <f>D39/D41</f>
        <v>0.39130434782608697</v>
      </c>
    </row>
    <row r="40" spans="2:5" x14ac:dyDescent="0.25">
      <c r="B40" s="238"/>
      <c r="C40" s="130" t="s">
        <v>25</v>
      </c>
      <c r="D40" s="86">
        <f>COUNTIF('Base de datos'!Q3:Q25,"NO")</f>
        <v>14</v>
      </c>
      <c r="E40" s="97">
        <f>D40/D41</f>
        <v>0.60869565217391308</v>
      </c>
    </row>
    <row r="41" spans="2:5" ht="15.75" thickBot="1" x14ac:dyDescent="0.3">
      <c r="B41" s="163"/>
      <c r="C41" s="130" t="s">
        <v>201</v>
      </c>
      <c r="D41" s="89">
        <f>SUM(D39:D40)</f>
        <v>23</v>
      </c>
      <c r="E41" s="97">
        <f>SUM(E39:E40)</f>
        <v>1</v>
      </c>
    </row>
    <row r="42" spans="2:5" x14ac:dyDescent="0.25">
      <c r="B42" s="237" t="s">
        <v>40</v>
      </c>
      <c r="C42" s="119" t="s">
        <v>159</v>
      </c>
      <c r="D42" s="85">
        <f>COUNTIF('Base de datos'!P2:P24,"HTA")</f>
        <v>5</v>
      </c>
      <c r="E42" s="96">
        <f>D42/D48</f>
        <v>0.21739130434782608</v>
      </c>
    </row>
    <row r="43" spans="2:5" x14ac:dyDescent="0.25">
      <c r="B43" s="238"/>
      <c r="C43" s="120" t="s">
        <v>12</v>
      </c>
      <c r="D43" s="86">
        <f>COUNTIF('Base de datos'!P2:P24,"ESTRÉS")</f>
        <v>1</v>
      </c>
      <c r="E43" s="97">
        <f>D43/D48</f>
        <v>4.3478260869565216E-2</v>
      </c>
    </row>
    <row r="44" spans="2:5" x14ac:dyDescent="0.25">
      <c r="B44" s="238"/>
      <c r="C44" s="120" t="s">
        <v>162</v>
      </c>
      <c r="D44" s="86">
        <f>COUNTIF('Base de datos'!P2:P24,"DME")</f>
        <v>2</v>
      </c>
      <c r="E44" s="97">
        <f>D44/D48</f>
        <v>8.6956521739130432E-2</v>
      </c>
    </row>
    <row r="45" spans="2:5" x14ac:dyDescent="0.25">
      <c r="B45" s="238"/>
      <c r="C45" s="120" t="s">
        <v>161</v>
      </c>
      <c r="D45" s="86">
        <f>COUNTIF('Base de datos'!P2:P24,"DOLOR DE CABEZA")</f>
        <v>2</v>
      </c>
      <c r="E45" s="97">
        <f>D45/D48</f>
        <v>8.6956521739130432E-2</v>
      </c>
    </row>
    <row r="46" spans="2:5" x14ac:dyDescent="0.25">
      <c r="B46" s="238"/>
      <c r="C46" s="132" t="s">
        <v>163</v>
      </c>
      <c r="D46" s="87">
        <f>COUNTIF('Base de datos'!P2:P24,"ANSIEDAD")</f>
        <v>0</v>
      </c>
      <c r="E46" s="100">
        <f>D46/D48</f>
        <v>0</v>
      </c>
    </row>
    <row r="47" spans="2:5" x14ac:dyDescent="0.25">
      <c r="B47" s="164"/>
      <c r="C47" s="132" t="s">
        <v>164</v>
      </c>
      <c r="D47" s="87">
        <f>COUNTIF('Base de datos'!P2:P24,"NINGUNA")</f>
        <v>13</v>
      </c>
      <c r="E47" s="100">
        <f>D47/D48</f>
        <v>0.56521739130434778</v>
      </c>
    </row>
    <row r="48" spans="2:5" ht="15.75" thickBot="1" x14ac:dyDescent="0.3">
      <c r="B48" s="164"/>
      <c r="C48" s="133" t="s">
        <v>201</v>
      </c>
      <c r="D48" s="89">
        <f>SUM(D42:D47)</f>
        <v>23</v>
      </c>
      <c r="E48" s="98">
        <f>SUM(E42:E47)</f>
        <v>1</v>
      </c>
    </row>
    <row r="49" spans="2:5" ht="15" customHeight="1" x14ac:dyDescent="0.25">
      <c r="B49" s="225" t="s">
        <v>7</v>
      </c>
      <c r="C49" s="134" t="s">
        <v>190</v>
      </c>
      <c r="D49" s="111">
        <f>COUNTIF('Base de datos'!T2:T24,"RIESGO BAJO")</f>
        <v>15</v>
      </c>
      <c r="E49" s="112">
        <f>D49/D53</f>
        <v>0.65217391304347827</v>
      </c>
    </row>
    <row r="50" spans="2:5" x14ac:dyDescent="0.25">
      <c r="B50" s="226"/>
      <c r="C50" s="135" t="s">
        <v>191</v>
      </c>
      <c r="D50" s="106">
        <f>COUNTIF('Base de datos'!T2:T24,"RIESGO MEDIO")</f>
        <v>1</v>
      </c>
      <c r="E50" s="107">
        <f>D50/D53</f>
        <v>4.3478260869565216E-2</v>
      </c>
    </row>
    <row r="51" spans="2:5" x14ac:dyDescent="0.25">
      <c r="B51" s="226"/>
      <c r="C51" s="135" t="s">
        <v>197</v>
      </c>
      <c r="D51" s="106">
        <f>COUNTIF('Base de datos'!T2:T24,"RIESGO ALTO")</f>
        <v>6</v>
      </c>
      <c r="E51" s="107">
        <f>D51/D53</f>
        <v>0.2608695652173913</v>
      </c>
    </row>
    <row r="52" spans="2:5" x14ac:dyDescent="0.25">
      <c r="B52" s="226"/>
      <c r="C52" s="136" t="s">
        <v>196</v>
      </c>
      <c r="D52" s="108">
        <f>COUNTIF('Base de datos'!T2:T24,"RIESGO MUY ALTO")</f>
        <v>1</v>
      </c>
      <c r="E52" s="107">
        <f>D52/D53</f>
        <v>4.3478260869565216E-2</v>
      </c>
    </row>
    <row r="53" spans="2:5" ht="15.75" thickBot="1" x14ac:dyDescent="0.3">
      <c r="B53" s="145"/>
      <c r="C53" s="137" t="s">
        <v>201</v>
      </c>
      <c r="D53" s="109">
        <f>SUM(D49:D52)</f>
        <v>23</v>
      </c>
      <c r="E53" s="110">
        <f>SUM(E49:E52)</f>
        <v>1</v>
      </c>
    </row>
    <row r="54" spans="2:5" ht="15" customHeight="1" x14ac:dyDescent="0.25">
      <c r="B54" s="225" t="s">
        <v>8</v>
      </c>
      <c r="C54" s="122" t="s">
        <v>190</v>
      </c>
      <c r="D54" s="85">
        <f>COUNTIF('Base de datos'!$V$2:$V$24,"RIESGO BAJO")</f>
        <v>14</v>
      </c>
      <c r="E54" s="96">
        <f>D54/D58</f>
        <v>0.60869565217391308</v>
      </c>
    </row>
    <row r="55" spans="2:5" x14ac:dyDescent="0.25">
      <c r="B55" s="226"/>
      <c r="C55" s="120" t="s">
        <v>191</v>
      </c>
      <c r="D55" s="85">
        <f>COUNTIF('Base de datos'!$V$2:$V$24,"RIESGO MEDIO")</f>
        <v>4</v>
      </c>
      <c r="E55" s="97">
        <f>D55/D58</f>
        <v>0.17391304347826086</v>
      </c>
    </row>
    <row r="56" spans="2:5" x14ac:dyDescent="0.25">
      <c r="B56" s="226"/>
      <c r="C56" s="132" t="s">
        <v>197</v>
      </c>
      <c r="D56" s="85">
        <f>COUNTIF('Base de datos'!$V$2:$V$24,"RIESGO ALTO")</f>
        <v>3</v>
      </c>
      <c r="E56" s="97">
        <f>D56/D58</f>
        <v>0.13043478260869565</v>
      </c>
    </row>
    <row r="57" spans="2:5" x14ac:dyDescent="0.25">
      <c r="B57" s="226"/>
      <c r="C57" s="132" t="s">
        <v>196</v>
      </c>
      <c r="D57" s="93">
        <f>COUNTIF('Base de datos'!$V$2:$V$24,"RIESGO MUY ALTO")</f>
        <v>2</v>
      </c>
      <c r="E57" s="100">
        <f>D57/D58</f>
        <v>8.6956521739130432E-2</v>
      </c>
    </row>
    <row r="58" spans="2:5" ht="15.75" thickBot="1" x14ac:dyDescent="0.3">
      <c r="B58" s="140"/>
      <c r="C58" s="133" t="s">
        <v>201</v>
      </c>
      <c r="D58" s="89">
        <f>SUM(D54:D57)</f>
        <v>23</v>
      </c>
      <c r="E58" s="98">
        <f>SUM(E54:E57)</f>
        <v>1</v>
      </c>
    </row>
    <row r="59" spans="2:5" ht="15" customHeight="1" x14ac:dyDescent="0.25">
      <c r="B59" s="225" t="s">
        <v>9</v>
      </c>
      <c r="C59" s="122" t="s">
        <v>190</v>
      </c>
      <c r="D59" s="85">
        <f>COUNTIF('Base de datos'!$Y$2:$Y$24,"RIESGO BAJO")</f>
        <v>16</v>
      </c>
      <c r="E59" s="94">
        <f>D59/D63</f>
        <v>0.69565217391304346</v>
      </c>
    </row>
    <row r="60" spans="2:5" x14ac:dyDescent="0.25">
      <c r="B60" s="226"/>
      <c r="C60" s="120" t="s">
        <v>191</v>
      </c>
      <c r="D60" s="85">
        <f>COUNTIF('Base de datos'!$Y$2:$Y$24,"RIESGO MEDIO")</f>
        <v>5</v>
      </c>
      <c r="E60" s="97">
        <f>D60/D63</f>
        <v>0.21739130434782608</v>
      </c>
    </row>
    <row r="61" spans="2:5" x14ac:dyDescent="0.25">
      <c r="B61" s="226"/>
      <c r="C61" s="132" t="s">
        <v>197</v>
      </c>
      <c r="D61" s="85">
        <f>COUNTIF('Base de datos'!$Y$2:$Y$24,"RIESGO ALTO")</f>
        <v>0</v>
      </c>
      <c r="E61" s="97">
        <f>D61/D63</f>
        <v>0</v>
      </c>
    </row>
    <row r="62" spans="2:5" x14ac:dyDescent="0.25">
      <c r="B62" s="226"/>
      <c r="C62" s="132" t="s">
        <v>196</v>
      </c>
      <c r="D62" s="85">
        <f>COUNTIF('Base de datos'!$Y$2:$Y$24,"RIESGO MUY ALTO")</f>
        <v>2</v>
      </c>
      <c r="E62" s="97">
        <f>D62/D63</f>
        <v>8.6956521739130432E-2</v>
      </c>
    </row>
    <row r="63" spans="2:5" ht="15.75" thickBot="1" x14ac:dyDescent="0.3">
      <c r="B63" s="145"/>
      <c r="C63" s="133" t="s">
        <v>201</v>
      </c>
      <c r="D63" s="89">
        <f>SUM(D59:D62)</f>
        <v>23</v>
      </c>
      <c r="E63" s="94">
        <f>SUM(E59:E62)</f>
        <v>1</v>
      </c>
    </row>
    <row r="64" spans="2:5" ht="15" customHeight="1" x14ac:dyDescent="0.25">
      <c r="B64" s="225" t="s">
        <v>10</v>
      </c>
      <c r="C64" s="119" t="s">
        <v>190</v>
      </c>
      <c r="D64" s="85">
        <f>COUNTIF('Base de datos'!$AB$2:$AB$24,"RIESGO BAJO")</f>
        <v>16</v>
      </c>
      <c r="E64" s="96">
        <f>D64/D68</f>
        <v>0.69565217391304346</v>
      </c>
    </row>
    <row r="65" spans="2:5" x14ac:dyDescent="0.25">
      <c r="B65" s="226"/>
      <c r="C65" s="120" t="s">
        <v>191</v>
      </c>
      <c r="D65" s="85">
        <f>COUNTIF('Base de datos'!$AB$2:$AB$24,"RIESGO MEDIO")</f>
        <v>2</v>
      </c>
      <c r="E65" s="97">
        <f>D65/D68</f>
        <v>8.6956521739130432E-2</v>
      </c>
    </row>
    <row r="66" spans="2:5" x14ac:dyDescent="0.25">
      <c r="B66" s="226"/>
      <c r="C66" s="132" t="s">
        <v>197</v>
      </c>
      <c r="D66" s="85">
        <f>COUNTIF('Base de datos'!$AB$2:$AB$24,"RIESGO ALTO")</f>
        <v>3</v>
      </c>
      <c r="E66" s="97">
        <f>D66/D68</f>
        <v>0.13043478260869565</v>
      </c>
    </row>
    <row r="67" spans="2:5" x14ac:dyDescent="0.25">
      <c r="B67" s="226"/>
      <c r="C67" s="132" t="s">
        <v>196</v>
      </c>
      <c r="D67" s="93">
        <f>COUNTIF('Base de datos'!$AB$2:$AB$24,"RIESGO MUY ALTO")</f>
        <v>2</v>
      </c>
      <c r="E67" s="100">
        <f>D67/D68</f>
        <v>8.6956521739130432E-2</v>
      </c>
    </row>
    <row r="68" spans="2:5" ht="15.75" thickBot="1" x14ac:dyDescent="0.3">
      <c r="B68" s="145"/>
      <c r="C68" s="133" t="s">
        <v>201</v>
      </c>
      <c r="D68" s="89">
        <f>SUM(D64:D67)</f>
        <v>23</v>
      </c>
      <c r="E68" s="98">
        <f>SUM(E64:E67)</f>
        <v>1</v>
      </c>
    </row>
    <row r="69" spans="2:5" x14ac:dyDescent="0.25">
      <c r="B69" s="225" t="s">
        <v>11</v>
      </c>
      <c r="C69" s="122" t="s">
        <v>190</v>
      </c>
      <c r="D69" s="85">
        <f>COUNTIF('Base de datos'!$AE$2:$AE$24,"RIESGO BAJO")</f>
        <v>14</v>
      </c>
      <c r="E69" s="94">
        <f>D69/D73</f>
        <v>0.60869565217391308</v>
      </c>
    </row>
    <row r="70" spans="2:5" x14ac:dyDescent="0.25">
      <c r="B70" s="226"/>
      <c r="C70" s="120" t="s">
        <v>191</v>
      </c>
      <c r="D70" s="85">
        <f>COUNTIF('Base de datos'!$AE$2:$AE$24,"RIESGO MEDIO")</f>
        <v>1</v>
      </c>
      <c r="E70" s="97">
        <f>D70/D73</f>
        <v>4.3478260869565216E-2</v>
      </c>
    </row>
    <row r="71" spans="2:5" x14ac:dyDescent="0.25">
      <c r="B71" s="226"/>
      <c r="C71" s="132" t="s">
        <v>197</v>
      </c>
      <c r="D71" s="85">
        <f>COUNTIF('Base de datos'!$AE$2:$AE$24,"RIESGO ALTO")</f>
        <v>2</v>
      </c>
      <c r="E71" s="97">
        <f>D71/D73</f>
        <v>8.6956521739130432E-2</v>
      </c>
    </row>
    <row r="72" spans="2:5" x14ac:dyDescent="0.25">
      <c r="B72" s="226"/>
      <c r="C72" s="132" t="s">
        <v>196</v>
      </c>
      <c r="D72" s="93">
        <f>COUNTIF('Base de datos'!$AE$2:$AE$24,"RIESGO MUY ALTO")</f>
        <v>6</v>
      </c>
      <c r="E72" s="100">
        <f>D72/D73</f>
        <v>0.2608695652173913</v>
      </c>
    </row>
    <row r="73" spans="2:5" ht="15.75" thickBot="1" x14ac:dyDescent="0.3">
      <c r="B73" s="140"/>
      <c r="C73" s="133" t="s">
        <v>201</v>
      </c>
      <c r="D73" s="89">
        <f>SUM(D69:D72)</f>
        <v>23</v>
      </c>
      <c r="E73" s="98">
        <f>SUM(E69:E72)</f>
        <v>1</v>
      </c>
    </row>
    <row r="74" spans="2:5" x14ac:dyDescent="0.25">
      <c r="B74" s="225" t="s">
        <v>13</v>
      </c>
      <c r="C74" s="122" t="s">
        <v>190</v>
      </c>
      <c r="D74" s="85">
        <f>COUNTIF('Base de datos'!$AH$2:$AH$24,"RIESGO BAJO")</f>
        <v>15</v>
      </c>
      <c r="E74" s="94">
        <f>D74/D78</f>
        <v>0.65217391304347827</v>
      </c>
    </row>
    <row r="75" spans="2:5" x14ac:dyDescent="0.25">
      <c r="B75" s="226"/>
      <c r="C75" s="120" t="s">
        <v>191</v>
      </c>
      <c r="D75" s="85">
        <f>COUNTIF('Base de datos'!$AH$2:$AH$24,"RIESGO MEDIO")</f>
        <v>6</v>
      </c>
      <c r="E75" s="97">
        <f>D75/D78</f>
        <v>0.2608695652173913</v>
      </c>
    </row>
    <row r="76" spans="2:5" x14ac:dyDescent="0.25">
      <c r="B76" s="226"/>
      <c r="C76" s="132" t="s">
        <v>197</v>
      </c>
      <c r="D76" s="85">
        <f>COUNTIF('Base de datos'!$AH$2:$AH$24,"RIESGO ALTO")</f>
        <v>1</v>
      </c>
      <c r="E76" s="97">
        <f>D76/D78</f>
        <v>4.3478260869565216E-2</v>
      </c>
    </row>
    <row r="77" spans="2:5" x14ac:dyDescent="0.25">
      <c r="B77" s="226"/>
      <c r="C77" s="132" t="s">
        <v>196</v>
      </c>
      <c r="D77" s="85">
        <f>COUNTIF('Base de datos'!$AH$2:$AH$24,"RIESGO MUY ALTO")</f>
        <v>1</v>
      </c>
      <c r="E77" s="97">
        <f>D77/D78</f>
        <v>4.3478260869565216E-2</v>
      </c>
    </row>
    <row r="78" spans="2:5" ht="15.75" thickBot="1" x14ac:dyDescent="0.3">
      <c r="B78" s="145"/>
      <c r="C78" s="133" t="s">
        <v>201</v>
      </c>
      <c r="D78" s="89">
        <f>SUM(D74:D77)</f>
        <v>23</v>
      </c>
      <c r="E78" s="98">
        <f>SUM(E74:E77)</f>
        <v>1</v>
      </c>
    </row>
    <row r="79" spans="2:5" ht="15" customHeight="1" x14ac:dyDescent="0.25">
      <c r="B79" s="225" t="s">
        <v>14</v>
      </c>
      <c r="C79" s="122" t="s">
        <v>190</v>
      </c>
      <c r="D79" s="85">
        <f>COUNTIF('Base de datos'!$AK$2:$AK$24,"RIESGO BAJO")</f>
        <v>13</v>
      </c>
      <c r="E79" s="94">
        <f>D79/D83</f>
        <v>0.56521739130434778</v>
      </c>
    </row>
    <row r="80" spans="2:5" x14ac:dyDescent="0.25">
      <c r="B80" s="226"/>
      <c r="C80" s="120" t="s">
        <v>191</v>
      </c>
      <c r="D80" s="85">
        <f>COUNTIF('Base de datos'!$AK$2:$AK$24,"RIESGO MEDIO")</f>
        <v>5</v>
      </c>
      <c r="E80" s="97">
        <f>D80/D83</f>
        <v>0.21739130434782608</v>
      </c>
    </row>
    <row r="81" spans="2:5" x14ac:dyDescent="0.25">
      <c r="B81" s="226"/>
      <c r="C81" s="132" t="s">
        <v>197</v>
      </c>
      <c r="D81" s="85">
        <f>COUNTIF('Base de datos'!$AK$2:$AK$24,"RIESGO ALTO")</f>
        <v>2</v>
      </c>
      <c r="E81" s="97">
        <f>D81/D83</f>
        <v>8.6956521739130432E-2</v>
      </c>
    </row>
    <row r="82" spans="2:5" x14ac:dyDescent="0.25">
      <c r="B82" s="226"/>
      <c r="C82" s="132" t="s">
        <v>196</v>
      </c>
      <c r="D82" s="93">
        <f>COUNTIF('Base de datos'!$AK$2:$AK$24,"RIESGO MUY ALTO")</f>
        <v>3</v>
      </c>
      <c r="E82" s="100">
        <f>D82/D83</f>
        <v>0.13043478260869565</v>
      </c>
    </row>
    <row r="83" spans="2:5" ht="15.75" thickBot="1" x14ac:dyDescent="0.3">
      <c r="B83" s="140"/>
      <c r="C83" s="133" t="s">
        <v>201</v>
      </c>
      <c r="D83" s="89">
        <f>SUM(D79:D82)</f>
        <v>23</v>
      </c>
      <c r="E83" s="98">
        <f>SUM(E79:E82)</f>
        <v>0.99999999999999989</v>
      </c>
    </row>
    <row r="84" spans="2:5" ht="15" customHeight="1" x14ac:dyDescent="0.25">
      <c r="B84" s="246" t="s">
        <v>15</v>
      </c>
      <c r="C84" s="122" t="s">
        <v>190</v>
      </c>
      <c r="D84" s="85">
        <f>COUNTIF('Base de datos'!$AN$2:$AN$24,"RIESGO BAJO")</f>
        <v>12</v>
      </c>
      <c r="E84" s="94">
        <f>D84/D88</f>
        <v>0.52173913043478259</v>
      </c>
    </row>
    <row r="85" spans="2:5" x14ac:dyDescent="0.25">
      <c r="B85" s="226"/>
      <c r="C85" s="120" t="s">
        <v>191</v>
      </c>
      <c r="D85" s="85">
        <f>COUNTIF('Base de datos'!$AN$2:$AN$24,"RIESGO MEDIO")</f>
        <v>5</v>
      </c>
      <c r="E85" s="97">
        <f>D85/D88</f>
        <v>0.21739130434782608</v>
      </c>
    </row>
    <row r="86" spans="2:5" x14ac:dyDescent="0.25">
      <c r="B86" s="226"/>
      <c r="C86" s="132" t="s">
        <v>197</v>
      </c>
      <c r="D86" s="85">
        <f>COUNTIF('Base de datos'!$AN$2:$AN$24,"RIESGO ALTO")</f>
        <v>3</v>
      </c>
      <c r="E86" s="97">
        <f>D86/D88</f>
        <v>0.13043478260869565</v>
      </c>
    </row>
    <row r="87" spans="2:5" x14ac:dyDescent="0.25">
      <c r="B87" s="226"/>
      <c r="C87" s="132" t="s">
        <v>196</v>
      </c>
      <c r="D87" s="93">
        <f>COUNTIF('Base de datos'!$AN$2:$AN$24,"RIESGO MUY ALTO")</f>
        <v>3</v>
      </c>
      <c r="E87" s="100">
        <f>D87/D88</f>
        <v>0.13043478260869565</v>
      </c>
    </row>
    <row r="88" spans="2:5" ht="15.75" thickBot="1" x14ac:dyDescent="0.3">
      <c r="B88" s="140"/>
      <c r="C88" s="133" t="s">
        <v>201</v>
      </c>
      <c r="D88" s="89">
        <f>SUM(D84:D87)</f>
        <v>23</v>
      </c>
      <c r="E88" s="98">
        <f>SUM(E84:E87)</f>
        <v>1</v>
      </c>
    </row>
    <row r="89" spans="2:5" x14ac:dyDescent="0.25">
      <c r="B89" s="225" t="s">
        <v>16</v>
      </c>
      <c r="C89" s="122" t="s">
        <v>190</v>
      </c>
      <c r="D89" s="85">
        <f>COUNTIF('Base de datos'!$AQ$2:$AQ$24,"RIESGO BAJO")</f>
        <v>11</v>
      </c>
      <c r="E89" s="94">
        <f>D89/D93</f>
        <v>0.47826086956521741</v>
      </c>
    </row>
    <row r="90" spans="2:5" x14ac:dyDescent="0.25">
      <c r="B90" s="226"/>
      <c r="C90" s="120" t="s">
        <v>191</v>
      </c>
      <c r="D90" s="85">
        <f>COUNTIF('Base de datos'!$AQ$2:$AQ$24,"RIESGO MEDIO")</f>
        <v>8</v>
      </c>
      <c r="E90" s="97">
        <f>D90/D93</f>
        <v>0.34782608695652173</v>
      </c>
    </row>
    <row r="91" spans="2:5" x14ac:dyDescent="0.25">
      <c r="B91" s="226"/>
      <c r="C91" s="132" t="s">
        <v>197</v>
      </c>
      <c r="D91" s="85">
        <f>COUNTIF('Base de datos'!$AQ$2:$AQ$24,"RIESGO ALTO")</f>
        <v>3</v>
      </c>
      <c r="E91" s="97">
        <f>D91/D93</f>
        <v>0.13043478260869565</v>
      </c>
    </row>
    <row r="92" spans="2:5" x14ac:dyDescent="0.25">
      <c r="B92" s="226"/>
      <c r="C92" s="132" t="s">
        <v>196</v>
      </c>
      <c r="D92" s="87">
        <f>COUNTIF('Base de datos'!$AQ$2:$AQ$24,"RIESGO MUY ALTO")</f>
        <v>1</v>
      </c>
      <c r="E92" s="100">
        <f>D92/D93</f>
        <v>4.3478260869565216E-2</v>
      </c>
    </row>
    <row r="93" spans="2:5" ht="15.75" thickBot="1" x14ac:dyDescent="0.3">
      <c r="B93" s="145"/>
      <c r="C93" s="133" t="s">
        <v>201</v>
      </c>
      <c r="D93" s="89">
        <f>SUM(D89:D92)</f>
        <v>23</v>
      </c>
      <c r="E93" s="98">
        <f>SUM(E89:E92)</f>
        <v>1</v>
      </c>
    </row>
    <row r="94" spans="2:5" ht="15" customHeight="1" x14ac:dyDescent="0.25">
      <c r="B94" s="225" t="s">
        <v>17</v>
      </c>
      <c r="C94" s="119" t="s">
        <v>190</v>
      </c>
      <c r="D94" s="85">
        <f>COUNTIF('Base de datos'!$AT$2:$AT$24,"RIESGO BAJO")</f>
        <v>12</v>
      </c>
      <c r="E94" s="96">
        <f>D94/D98</f>
        <v>0.52173913043478259</v>
      </c>
    </row>
    <row r="95" spans="2:5" x14ac:dyDescent="0.25">
      <c r="B95" s="226"/>
      <c r="C95" s="120" t="s">
        <v>191</v>
      </c>
      <c r="D95" s="85">
        <f>COUNTIF('Base de datos'!$AT$2:$AT$24,"RIESGO MEDIO")</f>
        <v>5</v>
      </c>
      <c r="E95" s="97">
        <f>D95/D98</f>
        <v>0.21739130434782608</v>
      </c>
    </row>
    <row r="96" spans="2:5" x14ac:dyDescent="0.25">
      <c r="B96" s="226"/>
      <c r="C96" s="132" t="s">
        <v>197</v>
      </c>
      <c r="D96" s="85">
        <f>COUNTIF('Base de datos'!$AT$2:$AT$24,"RIESGO ALTO")</f>
        <v>5</v>
      </c>
      <c r="E96" s="97">
        <f>D96/D98</f>
        <v>0.21739130434782608</v>
      </c>
    </row>
    <row r="97" spans="2:5" x14ac:dyDescent="0.25">
      <c r="B97" s="226"/>
      <c r="C97" s="132" t="s">
        <v>196</v>
      </c>
      <c r="D97" s="87">
        <f>COUNTIF('Base de datos'!$AT$2:$AT$24,"RIESGO MUY ALTO")</f>
        <v>1</v>
      </c>
      <c r="E97" s="100">
        <f>D97/D98</f>
        <v>4.3478260869565216E-2</v>
      </c>
    </row>
    <row r="98" spans="2:5" ht="15.75" thickBot="1" x14ac:dyDescent="0.3">
      <c r="B98" s="145"/>
      <c r="C98" s="133" t="s">
        <v>201</v>
      </c>
      <c r="D98" s="89">
        <f>SUM(D94:D97)</f>
        <v>23</v>
      </c>
      <c r="E98" s="98">
        <f>SUM(E94:E97)</f>
        <v>0.99999999999999989</v>
      </c>
    </row>
    <row r="99" spans="2:5" x14ac:dyDescent="0.25">
      <c r="B99" s="242" t="s">
        <v>18</v>
      </c>
      <c r="C99" s="165" t="s">
        <v>190</v>
      </c>
      <c r="D99" s="166">
        <f>COUNTIF('Base de datos'!$AW$2:$AW$24,"RIESGO BAJO")</f>
        <v>11</v>
      </c>
      <c r="E99" s="167">
        <f>D99/D103</f>
        <v>0.47826086956521741</v>
      </c>
    </row>
    <row r="100" spans="2:5" x14ac:dyDescent="0.25">
      <c r="B100" s="243"/>
      <c r="C100" s="168" t="s">
        <v>191</v>
      </c>
      <c r="D100" s="169">
        <f>COUNTIF('Base de datos'!$AW$2:$AW$24,"RIESGO MEDIO")</f>
        <v>6</v>
      </c>
      <c r="E100" s="170">
        <f>D100/D103</f>
        <v>0.2608695652173913</v>
      </c>
    </row>
    <row r="101" spans="2:5" x14ac:dyDescent="0.25">
      <c r="B101" s="243"/>
      <c r="C101" s="171" t="s">
        <v>197</v>
      </c>
      <c r="D101" s="169">
        <f>COUNTIF('Base de datos'!$AW$2:$AW$24,"RIESGO ALTO")</f>
        <v>5</v>
      </c>
      <c r="E101" s="170">
        <f>D101/D103</f>
        <v>0.21739130434782608</v>
      </c>
    </row>
    <row r="102" spans="2:5" x14ac:dyDescent="0.25">
      <c r="B102" s="243"/>
      <c r="C102" s="171" t="s">
        <v>196</v>
      </c>
      <c r="D102" s="169">
        <f>COUNTIF('Base de datos'!$AW$2:$AW$24,"RIESGO MUY ALTO")</f>
        <v>1</v>
      </c>
      <c r="E102" s="172">
        <f>D102/D103</f>
        <v>4.3478260869565216E-2</v>
      </c>
    </row>
    <row r="103" spans="2:5" ht="15.75" thickBot="1" x14ac:dyDescent="0.3">
      <c r="B103" s="173"/>
      <c r="C103" s="174" t="s">
        <v>201</v>
      </c>
      <c r="D103" s="175">
        <f>SUM(D99:D102)</f>
        <v>23</v>
      </c>
      <c r="E103" s="176">
        <f>SUM(E99:E102)</f>
        <v>0.99999999999999989</v>
      </c>
    </row>
    <row r="104" spans="2:5" x14ac:dyDescent="0.25">
      <c r="B104" s="242" t="s">
        <v>19</v>
      </c>
      <c r="C104" s="119" t="s">
        <v>190</v>
      </c>
      <c r="D104" s="104">
        <f>COUNTIF('Base de datos'!$AY$2:$AY$24,"RIESGO BAJO")</f>
        <v>14</v>
      </c>
      <c r="E104" s="96">
        <f>D104/D108</f>
        <v>0.60869565217391308</v>
      </c>
    </row>
    <row r="105" spans="2:5" x14ac:dyDescent="0.25">
      <c r="B105" s="243"/>
      <c r="C105" s="120" t="s">
        <v>191</v>
      </c>
      <c r="D105" s="85">
        <f>COUNTIF('Base de datos'!$AY$2:$AY$24,"RIESGO MEDIO")</f>
        <v>4</v>
      </c>
      <c r="E105" s="97">
        <f>D105/D108</f>
        <v>0.17391304347826086</v>
      </c>
    </row>
    <row r="106" spans="2:5" x14ac:dyDescent="0.25">
      <c r="B106" s="243"/>
      <c r="C106" s="132" t="s">
        <v>197</v>
      </c>
      <c r="D106" s="85">
        <f>COUNTIF('Base de datos'!$AY$2:$AY$24,"RIESGO ALTO")</f>
        <v>4</v>
      </c>
      <c r="E106" s="97">
        <f>D106/D108</f>
        <v>0.17391304347826086</v>
      </c>
    </row>
    <row r="107" spans="2:5" ht="15.75" thickBot="1" x14ac:dyDescent="0.3">
      <c r="B107" s="244"/>
      <c r="C107" s="133" t="s">
        <v>196</v>
      </c>
      <c r="D107" s="89">
        <f>COUNTIF('Base de datos'!$AY$2:$AY$24,"RIESGO MUY ALTO")</f>
        <v>1</v>
      </c>
      <c r="E107" s="98">
        <f>D107/D108</f>
        <v>4.3478260869565216E-2</v>
      </c>
    </row>
    <row r="108" spans="2:5" ht="15.75" thickBot="1" x14ac:dyDescent="0.3">
      <c r="B108" s="173"/>
      <c r="C108" s="121" t="s">
        <v>201</v>
      </c>
      <c r="D108" s="101">
        <f>SUM(D104:D107)</f>
        <v>23</v>
      </c>
      <c r="E108" s="105">
        <f>SUM(E104:E107)</f>
        <v>1</v>
      </c>
    </row>
    <row r="109" spans="2:5" ht="15" customHeight="1" x14ac:dyDescent="0.25">
      <c r="B109" s="242" t="s">
        <v>20</v>
      </c>
      <c r="C109" s="119" t="s">
        <v>190</v>
      </c>
      <c r="D109" s="104">
        <f>COUNTIF('Base de datos'!$BB$2:$BB$24,"RIESGO BAJO")</f>
        <v>13</v>
      </c>
      <c r="E109" s="96">
        <f>D109/D113</f>
        <v>0.56521739130434778</v>
      </c>
    </row>
    <row r="110" spans="2:5" x14ac:dyDescent="0.25">
      <c r="B110" s="243"/>
      <c r="C110" s="120" t="s">
        <v>191</v>
      </c>
      <c r="D110" s="85">
        <f>COUNTIF('Base de datos'!$BB$2:$BB$24,"RIESGO MEDIO")</f>
        <v>4</v>
      </c>
      <c r="E110" s="97">
        <f>D110/D113</f>
        <v>0.17391304347826086</v>
      </c>
    </row>
    <row r="111" spans="2:5" x14ac:dyDescent="0.25">
      <c r="B111" s="243"/>
      <c r="C111" s="132" t="s">
        <v>197</v>
      </c>
      <c r="D111" s="85">
        <f>COUNTIF('Base de datos'!$BB$2:$BB$24,"RIESGO ALTO")</f>
        <v>4</v>
      </c>
      <c r="E111" s="97">
        <f>D111/D113</f>
        <v>0.17391304347826086</v>
      </c>
    </row>
    <row r="112" spans="2:5" ht="15.75" thickBot="1" x14ac:dyDescent="0.3">
      <c r="B112" s="244"/>
      <c r="C112" s="133" t="s">
        <v>196</v>
      </c>
      <c r="D112" s="89">
        <f>COUNTIF('Base de datos'!$BB$2:$BB$24,"RIESGO MUY ALTO")</f>
        <v>2</v>
      </c>
      <c r="E112" s="98">
        <f>D112/D113</f>
        <v>8.6956521739130432E-2</v>
      </c>
    </row>
    <row r="113" spans="2:5" ht="15.75" thickBot="1" x14ac:dyDescent="0.3">
      <c r="B113" s="173"/>
      <c r="C113" s="121" t="s">
        <v>201</v>
      </c>
      <c r="D113" s="101">
        <f>SUM(D109:D112)</f>
        <v>23</v>
      </c>
      <c r="E113" s="105">
        <f>SUM(E109:E112)</f>
        <v>1</v>
      </c>
    </row>
    <row r="114" spans="2:5" ht="15" customHeight="1" x14ac:dyDescent="0.25">
      <c r="B114" s="242" t="s">
        <v>21</v>
      </c>
      <c r="C114" s="119" t="s">
        <v>190</v>
      </c>
      <c r="D114" s="104">
        <f>COUNTIF('Base de datos'!$BE$2:$BE$24,"RIESGO BAJO")</f>
        <v>14</v>
      </c>
      <c r="E114" s="96">
        <f>D114/D118</f>
        <v>0.60869565217391308</v>
      </c>
    </row>
    <row r="115" spans="2:5" x14ac:dyDescent="0.25">
      <c r="B115" s="243"/>
      <c r="C115" s="120" t="s">
        <v>191</v>
      </c>
      <c r="D115" s="85">
        <f>COUNTIF('Base de datos'!$BE$2:$BE$24,"RIESGO MEDIO")</f>
        <v>4</v>
      </c>
      <c r="E115" s="97">
        <f>D115/D118</f>
        <v>0.17391304347826086</v>
      </c>
    </row>
    <row r="116" spans="2:5" x14ac:dyDescent="0.25">
      <c r="B116" s="243"/>
      <c r="C116" s="132" t="s">
        <v>197</v>
      </c>
      <c r="D116" s="85">
        <f>COUNTIF('Base de datos'!$BE$2:$BE$24,"RIESGO ALTO")</f>
        <v>0</v>
      </c>
      <c r="E116" s="97">
        <f>D116/D118</f>
        <v>0</v>
      </c>
    </row>
    <row r="117" spans="2:5" ht="15.75" thickBot="1" x14ac:dyDescent="0.3">
      <c r="B117" s="244"/>
      <c r="C117" s="133" t="s">
        <v>196</v>
      </c>
      <c r="D117" s="89">
        <f>COUNTIF('Base de datos'!$BE$2:$BE$24,"RIESGO MUY ALTO")</f>
        <v>5</v>
      </c>
      <c r="E117" s="98">
        <f>D117/D118</f>
        <v>0.21739130434782608</v>
      </c>
    </row>
    <row r="118" spans="2:5" ht="15.75" thickBot="1" x14ac:dyDescent="0.3">
      <c r="B118" s="177"/>
      <c r="C118" s="121" t="s">
        <v>201</v>
      </c>
      <c r="D118" s="101">
        <f>SUM(D114:D117)</f>
        <v>23</v>
      </c>
      <c r="E118" s="105">
        <f>SUM(E114:E117)</f>
        <v>1</v>
      </c>
    </row>
    <row r="119" spans="2:5" ht="15" customHeight="1" x14ac:dyDescent="0.25">
      <c r="B119" s="245" t="s">
        <v>69</v>
      </c>
      <c r="C119" s="122" t="s">
        <v>190</v>
      </c>
      <c r="D119" s="85">
        <f>COUNTIF('Base de datos'!$BH$2:$BH$24,"RIESGO BAJO")</f>
        <v>7</v>
      </c>
      <c r="E119" s="94">
        <f>D119/D123</f>
        <v>0.30434782608695654</v>
      </c>
    </row>
    <row r="120" spans="2:5" x14ac:dyDescent="0.25">
      <c r="B120" s="243"/>
      <c r="C120" s="120" t="s">
        <v>191</v>
      </c>
      <c r="D120" s="85">
        <f>COUNTIF('Base de datos'!$BH$2:$BH$24,"RIESGO MEDIO")</f>
        <v>8</v>
      </c>
      <c r="E120" s="97">
        <f>D120/D123</f>
        <v>0.34782608695652173</v>
      </c>
    </row>
    <row r="121" spans="2:5" x14ac:dyDescent="0.25">
      <c r="B121" s="243"/>
      <c r="C121" s="132" t="s">
        <v>197</v>
      </c>
      <c r="D121" s="85">
        <f>COUNTIF('Base de datos'!$BH$2:$BH$24,"RIESGO ALTO")</f>
        <v>5</v>
      </c>
      <c r="E121" s="97">
        <f>D121/D123</f>
        <v>0.21739130434782608</v>
      </c>
    </row>
    <row r="122" spans="2:5" x14ac:dyDescent="0.25">
      <c r="B122" s="243"/>
      <c r="C122" s="132" t="s">
        <v>196</v>
      </c>
      <c r="D122" s="87">
        <f>COUNTIF('Base de datos'!$BH$2:$BH$24,"RIESGO MUY ALTO")</f>
        <v>3</v>
      </c>
      <c r="E122" s="100">
        <f>D122/D123</f>
        <v>0.13043478260869565</v>
      </c>
    </row>
    <row r="123" spans="2:5" ht="15.75" thickBot="1" x14ac:dyDescent="0.3">
      <c r="B123" s="173"/>
      <c r="C123" s="133" t="s">
        <v>201</v>
      </c>
      <c r="D123" s="89">
        <f>SUM(D119:D122)</f>
        <v>23</v>
      </c>
      <c r="E123" s="98">
        <f>SUM(E119:E122)</f>
        <v>1</v>
      </c>
    </row>
    <row r="124" spans="2:5" x14ac:dyDescent="0.25">
      <c r="B124" s="239" t="s">
        <v>12</v>
      </c>
      <c r="C124" s="141" t="s">
        <v>190</v>
      </c>
      <c r="D124" s="142">
        <f>COUNTIF('Base de datos'!$BK$2:$BK$24,"riesgo bajo")</f>
        <v>9</v>
      </c>
      <c r="E124" s="143">
        <f>D124/D128</f>
        <v>0.39130434782608697</v>
      </c>
    </row>
    <row r="125" spans="2:5" x14ac:dyDescent="0.25">
      <c r="B125" s="240"/>
      <c r="C125" s="138" t="s">
        <v>191</v>
      </c>
      <c r="D125" s="113">
        <f>COUNTIF('Base de datos'!$BK$2:$BK$24,"riesgo medio")</f>
        <v>5</v>
      </c>
      <c r="E125" s="114">
        <f>D125/D128</f>
        <v>0.21739130434782608</v>
      </c>
    </row>
    <row r="126" spans="2:5" x14ac:dyDescent="0.25">
      <c r="B126" s="240"/>
      <c r="C126" s="139" t="s">
        <v>197</v>
      </c>
      <c r="D126" s="113">
        <f>COUNTIF('Base de datos'!$BK$2:$BK$24,"riesgo alto")</f>
        <v>3</v>
      </c>
      <c r="E126" s="114">
        <f>D126/D128</f>
        <v>0.13043478260869565</v>
      </c>
    </row>
    <row r="127" spans="2:5" ht="15.75" thickBot="1" x14ac:dyDescent="0.3">
      <c r="B127" s="241"/>
      <c r="C127" s="144" t="s">
        <v>196</v>
      </c>
      <c r="D127" s="180">
        <f>COUNTIF('Base de datos'!$BK$2:$BK$24,"riesgo muy alto")</f>
        <v>6</v>
      </c>
      <c r="E127" s="115">
        <f>D127/D128</f>
        <v>0.2608695652173913</v>
      </c>
    </row>
    <row r="128" spans="2:5" ht="15.75" thickBot="1" x14ac:dyDescent="0.3">
      <c r="B128" s="157"/>
      <c r="C128" s="179" t="s">
        <v>201</v>
      </c>
      <c r="D128" s="180">
        <f>SUM(D124:D127)</f>
        <v>23</v>
      </c>
      <c r="E128" s="181">
        <f>SUM(E124:E127)</f>
        <v>1</v>
      </c>
    </row>
  </sheetData>
  <mergeCells count="26">
    <mergeCell ref="B69:B72"/>
    <mergeCell ref="B74:B77"/>
    <mergeCell ref="B54:B57"/>
    <mergeCell ref="B59:B62"/>
    <mergeCell ref="B79:B82"/>
    <mergeCell ref="B124:B127"/>
    <mergeCell ref="B114:B117"/>
    <mergeCell ref="B119:B122"/>
    <mergeCell ref="B84:B87"/>
    <mergeCell ref="B89:B92"/>
    <mergeCell ref="B94:B97"/>
    <mergeCell ref="B99:B102"/>
    <mergeCell ref="B104:B107"/>
    <mergeCell ref="B109:B112"/>
    <mergeCell ref="B64:B67"/>
    <mergeCell ref="B16:B23"/>
    <mergeCell ref="B12:B15"/>
    <mergeCell ref="B3:B5"/>
    <mergeCell ref="B24:B27"/>
    <mergeCell ref="B39:B40"/>
    <mergeCell ref="B32:B33"/>
    <mergeCell ref="B35:B37"/>
    <mergeCell ref="B7:B10"/>
    <mergeCell ref="B29:B30"/>
    <mergeCell ref="B49:B52"/>
    <mergeCell ref="B42:B46"/>
  </mergeCells>
  <conditionalFormatting sqref="B29">
    <cfRule type="containsText" dxfId="170" priority="9" operator="containsText" text="No">
      <formula>NOT(ISERROR(SEARCH("No",B29)))</formula>
    </cfRule>
  </conditionalFormatting>
  <conditionalFormatting sqref="B32">
    <cfRule type="containsText" dxfId="169" priority="7" operator="containsText" text="No">
      <formula>NOT(ISERROR(SEARCH("No",B32)))</formula>
    </cfRule>
    <cfRule type="containsText" dxfId="168" priority="8" operator="containsText" text="Si">
      <formula>NOT(ISERROR(SEARCH("Si",B32)))</formula>
    </cfRule>
  </conditionalFormatting>
  <conditionalFormatting sqref="B39 B42">
    <cfRule type="containsText" dxfId="167" priority="4" operator="containsText" text="Medidas de refuerzo, prevención">
      <formula>NOT(ISERROR(SEARCH("Medidas de refuerzo, prevención",B39)))</formula>
    </cfRule>
    <cfRule type="containsText" dxfId="166" priority="5" operator="containsText" text="Revisión Pausas activas, actividades esparcimiento, recreacion y deporte">
      <formula>NOT(ISERROR(SEARCH("Revisión Pausas activas, actividades esparcimiento, recreacion y deporte",B39)))</formula>
    </cfRule>
    <cfRule type="containsText" dxfId="165" priority="6" operator="containsText" text="ón ajuste horario, cumplimiento normatividad">
      <formula>NOT(ISERROR(SEARCH("ón ajuste horario, cumplimiento normatividad",B39)))</formula>
    </cfRule>
  </conditionalFormatting>
  <conditionalFormatting sqref="E1:E1048576">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B0DB7-3DC1-4181-8B92-639E21A59882}">
  <dimension ref="A1"/>
  <sheetViews>
    <sheetView showGridLines="0" showRowColHeaders="0" tabSelected="1" zoomScale="85" zoomScaleNormal="85" workbookViewId="0">
      <selection activeCell="O44" sqref="O44"/>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Variables</vt:lpstr>
      <vt:lpstr>Base de datos</vt:lpstr>
      <vt:lpstr>Resultados</vt:lpstr>
      <vt:lpstr>VIGILANCIA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Aseragro Bienestar</cp:lastModifiedBy>
  <dcterms:created xsi:type="dcterms:W3CDTF">2024-05-10T14:25:30Z</dcterms:created>
  <dcterms:modified xsi:type="dcterms:W3CDTF">2024-07-22T19:13:06Z</dcterms:modified>
</cp:coreProperties>
</file>