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2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wpereira\Desktop\Especialización Gestión de Activos\Semestre 2024-2\Seminario Monográfico 2\20241129 Trabajo de Gradi Final\Anexos\"/>
    </mc:Choice>
  </mc:AlternateContent>
  <xr:revisionPtr revIDLastSave="0" documentId="13_ncr:1_{04587BCB-7583-4C40-8497-97E73CF02D6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onderación" sheetId="2" r:id="rId1"/>
    <sheet name="GRAFICAS" sheetId="3" r:id="rId2"/>
  </sheets>
  <externalReferences>
    <externalReference r:id="rId3"/>
  </externalReferences>
  <definedNames>
    <definedName name="_xlchart.v2.0" hidden="1">GRAFICAS!$A$88:$A$96</definedName>
    <definedName name="_xlchart.v2.1" hidden="1">GRAFICAS!$B$87</definedName>
    <definedName name="_xlchart.v2.2" hidden="1">GRAFICAS!$B$88:$B$96</definedName>
    <definedName name="_xlchart.v2.3" hidden="1">GRAFICAS!$A$35:$A$44</definedName>
    <definedName name="_xlchart.v2.4" hidden="1">GRAFICAS!$B$34</definedName>
    <definedName name="_xlchart.v2.5" hidden="1">GRAFICAS!$B$35:$B$44</definedName>
  </definedNames>
  <calcPr calcId="191029"/>
  <customWorkbookViews>
    <customWorkbookView name="Filtro 1" guid="{62B3100B-E00A-4094-9D7D-CC649202C0D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3" i="2" l="1"/>
  <c r="N53" i="2"/>
  <c r="O53" i="2"/>
  <c r="P53" i="2"/>
  <c r="Q53" i="2"/>
  <c r="R53" i="2"/>
  <c r="L53" i="2"/>
  <c r="T131" i="2"/>
  <c r="T132" i="2"/>
  <c r="T133" i="2"/>
  <c r="T134" i="2"/>
  <c r="T135" i="2"/>
  <c r="T136" i="2"/>
  <c r="T130" i="2"/>
  <c r="S131" i="2"/>
  <c r="S132" i="2"/>
  <c r="S133" i="2"/>
  <c r="S134" i="2"/>
  <c r="S135" i="2"/>
  <c r="S136" i="2"/>
  <c r="S130" i="2"/>
  <c r="Q131" i="2"/>
  <c r="Q132" i="2"/>
  <c r="Q133" i="2"/>
  <c r="Q134" i="2"/>
  <c r="Q135" i="2"/>
  <c r="Q136" i="2"/>
  <c r="Q130" i="2"/>
  <c r="P131" i="2"/>
  <c r="P130" i="2"/>
  <c r="O120" i="2"/>
  <c r="O119" i="2"/>
  <c r="N130" i="2" s="1"/>
  <c r="O118" i="2"/>
  <c r="P124" i="2" s="1"/>
  <c r="S124" i="2" s="1"/>
  <c r="T106" i="2"/>
  <c r="T107" i="2"/>
  <c r="T108" i="2"/>
  <c r="T109" i="2"/>
  <c r="T110" i="2"/>
  <c r="T111" i="2"/>
  <c r="T105" i="2"/>
  <c r="S106" i="2"/>
  <c r="S107" i="2"/>
  <c r="S108" i="2"/>
  <c r="S109" i="2"/>
  <c r="S110" i="2"/>
  <c r="S111" i="2"/>
  <c r="S105" i="2"/>
  <c r="Q106" i="2"/>
  <c r="Q107" i="2"/>
  <c r="Q108" i="2"/>
  <c r="Q109" i="2"/>
  <c r="Q110" i="2"/>
  <c r="Q111" i="2"/>
  <c r="Q105" i="2"/>
  <c r="P106" i="2"/>
  <c r="P105" i="2"/>
  <c r="O95" i="2"/>
  <c r="O94" i="2"/>
  <c r="N105" i="2" s="1"/>
  <c r="O93" i="2"/>
  <c r="P99" i="2" s="1"/>
  <c r="S99" i="2" s="1"/>
  <c r="T81" i="2"/>
  <c r="T82" i="2"/>
  <c r="T83" i="2"/>
  <c r="T84" i="2"/>
  <c r="T85" i="2"/>
  <c r="T86" i="2"/>
  <c r="T80" i="2"/>
  <c r="S81" i="2"/>
  <c r="S82" i="2"/>
  <c r="S83" i="2"/>
  <c r="S84" i="2"/>
  <c r="S85" i="2"/>
  <c r="S86" i="2"/>
  <c r="S80" i="2"/>
  <c r="Q81" i="2"/>
  <c r="Q82" i="2"/>
  <c r="Q83" i="2"/>
  <c r="Q84" i="2"/>
  <c r="Q85" i="2"/>
  <c r="Q86" i="2"/>
  <c r="Q80" i="2"/>
  <c r="P81" i="2"/>
  <c r="P80" i="2"/>
  <c r="O70" i="2"/>
  <c r="O69" i="2"/>
  <c r="N80" i="2" s="1"/>
  <c r="O68" i="2"/>
  <c r="P74" i="2" s="1"/>
  <c r="S74" i="2" s="1"/>
  <c r="I154" i="2"/>
  <c r="I155" i="2"/>
  <c r="I156" i="2"/>
  <c r="I157" i="2"/>
  <c r="I158" i="2"/>
  <c r="I159" i="2"/>
  <c r="I153" i="2"/>
  <c r="H154" i="2"/>
  <c r="H155" i="2"/>
  <c r="H156" i="2"/>
  <c r="H157" i="2"/>
  <c r="H158" i="2"/>
  <c r="H159" i="2"/>
  <c r="H153" i="2"/>
  <c r="F154" i="2"/>
  <c r="F155" i="2"/>
  <c r="F156" i="2"/>
  <c r="F157" i="2"/>
  <c r="F158" i="2"/>
  <c r="F159" i="2"/>
  <c r="F153" i="2"/>
  <c r="E154" i="2"/>
  <c r="E153" i="2"/>
  <c r="D143" i="2"/>
  <c r="D142" i="2"/>
  <c r="C153" i="2" s="1"/>
  <c r="D141" i="2"/>
  <c r="E147" i="2" s="1"/>
  <c r="H147" i="2" s="1"/>
  <c r="D119" i="2"/>
  <c r="D118" i="2"/>
  <c r="D117" i="2"/>
  <c r="E123" i="2" s="1"/>
  <c r="H123" i="2" s="1"/>
  <c r="I106" i="2"/>
  <c r="I107" i="2"/>
  <c r="I108" i="2"/>
  <c r="I109" i="2"/>
  <c r="I110" i="2"/>
  <c r="I111" i="2"/>
  <c r="I105" i="2"/>
  <c r="H109" i="2"/>
  <c r="H110" i="2"/>
  <c r="H111" i="2"/>
  <c r="H108" i="2"/>
  <c r="H107" i="2"/>
  <c r="H106" i="2"/>
  <c r="H105" i="2"/>
  <c r="F106" i="2"/>
  <c r="F107" i="2"/>
  <c r="F108" i="2"/>
  <c r="F109" i="2"/>
  <c r="F110" i="2"/>
  <c r="F111" i="2"/>
  <c r="F105" i="2"/>
  <c r="E111" i="2"/>
  <c r="E110" i="2"/>
  <c r="E109" i="2"/>
  <c r="E108" i="2"/>
  <c r="E107" i="2"/>
  <c r="E106" i="2"/>
  <c r="E105" i="2"/>
  <c r="D95" i="2"/>
  <c r="D94" i="2"/>
  <c r="C105" i="2" s="1"/>
  <c r="D93" i="2"/>
  <c r="E99" i="2" s="1"/>
  <c r="H99" i="2" s="1"/>
  <c r="I81" i="2"/>
  <c r="I82" i="2"/>
  <c r="I83" i="2"/>
  <c r="I84" i="2"/>
  <c r="I85" i="2"/>
  <c r="I86" i="2"/>
  <c r="I80" i="2"/>
  <c r="H81" i="2"/>
  <c r="H82" i="2"/>
  <c r="H83" i="2"/>
  <c r="H84" i="2"/>
  <c r="H85" i="2"/>
  <c r="H86" i="2"/>
  <c r="H80" i="2"/>
  <c r="D70" i="2"/>
  <c r="D69" i="2"/>
  <c r="C80" i="2" s="1"/>
  <c r="D68" i="2"/>
  <c r="E74" i="2" s="1"/>
  <c r="H74" i="2" s="1"/>
  <c r="P122" i="2" l="1"/>
  <c r="Q125" i="2" s="1"/>
  <c r="N131" i="2"/>
  <c r="P97" i="2"/>
  <c r="Q100" i="2" s="1"/>
  <c r="N106" i="2"/>
  <c r="P72" i="2"/>
  <c r="Q75" i="2" s="1"/>
  <c r="N81" i="2"/>
  <c r="E145" i="2"/>
  <c r="C154" i="2"/>
  <c r="F148" i="2"/>
  <c r="E121" i="2"/>
  <c r="C129" i="2"/>
  <c r="F124" i="2"/>
  <c r="E97" i="2"/>
  <c r="F100" i="2" s="1"/>
  <c r="C106" i="2"/>
  <c r="E72" i="2"/>
  <c r="F75" i="2" s="1"/>
  <c r="E80" i="2" s="1"/>
  <c r="F80" i="2" s="1"/>
  <c r="N132" i="2" l="1"/>
  <c r="P132" i="2" s="1"/>
  <c r="O130" i="2"/>
  <c r="O105" i="2"/>
  <c r="N107" i="2"/>
  <c r="P107" i="2" s="1"/>
  <c r="N82" i="2"/>
  <c r="P82" i="2" s="1"/>
  <c r="O80" i="2"/>
  <c r="D153" i="2"/>
  <c r="C155" i="2"/>
  <c r="E155" i="2" s="1"/>
  <c r="D154" i="2"/>
  <c r="E129" i="2"/>
  <c r="C130" i="2" s="1"/>
  <c r="D129" i="2"/>
  <c r="D105" i="2"/>
  <c r="C107" i="2"/>
  <c r="C81" i="2"/>
  <c r="D80" i="2"/>
  <c r="O131" i="2" l="1"/>
  <c r="R130" i="2"/>
  <c r="N133" i="2"/>
  <c r="P133" i="2" s="1"/>
  <c r="O106" i="2"/>
  <c r="R105" i="2"/>
  <c r="N108" i="2"/>
  <c r="P108" i="2" s="1"/>
  <c r="O107" i="2"/>
  <c r="O81" i="2"/>
  <c r="R80" i="2"/>
  <c r="N83" i="2"/>
  <c r="P83" i="2" s="1"/>
  <c r="O82" i="2"/>
  <c r="G153" i="2"/>
  <c r="C156" i="2"/>
  <c r="E156" i="2" s="1"/>
  <c r="E130" i="2"/>
  <c r="C131" i="2" s="1"/>
  <c r="F130" i="2"/>
  <c r="F129" i="2"/>
  <c r="G129" i="2"/>
  <c r="D130" i="2"/>
  <c r="G105" i="2"/>
  <c r="D106" i="2"/>
  <c r="C108" i="2"/>
  <c r="F81" i="2"/>
  <c r="E81" i="2"/>
  <c r="G80" i="2"/>
  <c r="O132" i="2" l="1"/>
  <c r="N134" i="2"/>
  <c r="P134" i="2" s="1"/>
  <c r="R131" i="2"/>
  <c r="N109" i="2"/>
  <c r="P109" i="2" s="1"/>
  <c r="R106" i="2"/>
  <c r="N84" i="2"/>
  <c r="P84" i="2" s="1"/>
  <c r="R81" i="2"/>
  <c r="D155" i="2"/>
  <c r="C157" i="2"/>
  <c r="E157" i="2" s="1"/>
  <c r="D156" i="2"/>
  <c r="G154" i="2"/>
  <c r="E131" i="2"/>
  <c r="F131" i="2"/>
  <c r="G130" i="2"/>
  <c r="D107" i="2"/>
  <c r="C109" i="2"/>
  <c r="G106" i="2"/>
  <c r="C82" i="2"/>
  <c r="D81" i="2"/>
  <c r="R132" i="2" l="1"/>
  <c r="N135" i="2"/>
  <c r="P135" i="2" s="1"/>
  <c r="O133" i="2"/>
  <c r="R107" i="2"/>
  <c r="N110" i="2"/>
  <c r="P110" i="2" s="1"/>
  <c r="O109" i="2"/>
  <c r="O108" i="2"/>
  <c r="R82" i="2"/>
  <c r="N85" i="2"/>
  <c r="P85" i="2" s="1"/>
  <c r="O83" i="2"/>
  <c r="G155" i="2"/>
  <c r="C158" i="2"/>
  <c r="E158" i="2" s="1"/>
  <c r="C132" i="2"/>
  <c r="D131" i="2"/>
  <c r="G131" i="2"/>
  <c r="D108" i="2"/>
  <c r="G107" i="2"/>
  <c r="C110" i="2"/>
  <c r="D109" i="2"/>
  <c r="E82" i="2"/>
  <c r="F82" i="2" s="1"/>
  <c r="G81" i="2"/>
  <c r="D82" i="2"/>
  <c r="O134" i="2" l="1"/>
  <c r="R133" i="2"/>
  <c r="N136" i="2"/>
  <c r="P136" i="2" s="1"/>
  <c r="N111" i="2"/>
  <c r="P111" i="2" s="1"/>
  <c r="R108" i="2"/>
  <c r="O84" i="2"/>
  <c r="N86" i="2"/>
  <c r="P86" i="2" s="1"/>
  <c r="R83" i="2"/>
  <c r="D157" i="2"/>
  <c r="C159" i="2"/>
  <c r="E159" i="2" s="1"/>
  <c r="D158" i="2"/>
  <c r="G156" i="2"/>
  <c r="E132" i="2"/>
  <c r="F132" i="2"/>
  <c r="G132" i="2"/>
  <c r="G108" i="2"/>
  <c r="C111" i="2"/>
  <c r="C83" i="2"/>
  <c r="O135" i="2" l="1"/>
  <c r="R134" i="2"/>
  <c r="R109" i="2"/>
  <c r="O111" i="2"/>
  <c r="O110" i="2"/>
  <c r="O85" i="2"/>
  <c r="R84" i="2"/>
  <c r="G157" i="2"/>
  <c r="C133" i="2"/>
  <c r="D132" i="2"/>
  <c r="G109" i="2"/>
  <c r="D110" i="2"/>
  <c r="E83" i="2"/>
  <c r="F83" i="2"/>
  <c r="G82" i="2"/>
  <c r="D83" i="2"/>
  <c r="R135" i="2" l="1"/>
  <c r="O136" i="2"/>
  <c r="R110" i="2"/>
  <c r="O86" i="2"/>
  <c r="R85" i="2"/>
  <c r="D159" i="2"/>
  <c r="G158" i="2"/>
  <c r="E133" i="2"/>
  <c r="C134" i="2" s="1"/>
  <c r="F133" i="2"/>
  <c r="D133" i="2"/>
  <c r="D111" i="2"/>
  <c r="G110" i="2"/>
  <c r="C84" i="2"/>
  <c r="R136" i="2" l="1"/>
  <c r="R111" i="2"/>
  <c r="R86" i="2"/>
  <c r="G159" i="2"/>
  <c r="G133" i="2"/>
  <c r="E134" i="2"/>
  <c r="C135" i="2" s="1"/>
  <c r="F134" i="2"/>
  <c r="D134" i="2"/>
  <c r="G111" i="2"/>
  <c r="E84" i="2"/>
  <c r="F84" i="2" s="1"/>
  <c r="G83" i="2"/>
  <c r="E135" i="2" l="1"/>
  <c r="F135" i="2"/>
  <c r="D135" i="2"/>
  <c r="G134" i="2"/>
  <c r="D84" i="2"/>
  <c r="C85" i="2"/>
  <c r="G135" i="2" l="1"/>
  <c r="H135" i="2"/>
  <c r="E85" i="2"/>
  <c r="F85" i="2" s="1"/>
  <c r="G84" i="2"/>
  <c r="I135" i="2" l="1"/>
  <c r="I129" i="2"/>
  <c r="H129" i="2"/>
  <c r="H130" i="2"/>
  <c r="I130" i="2"/>
  <c r="H131" i="2"/>
  <c r="I131" i="2"/>
  <c r="I132" i="2"/>
  <c r="H132" i="2"/>
  <c r="H133" i="2"/>
  <c r="H134" i="2"/>
  <c r="I133" i="2"/>
  <c r="I134" i="2"/>
  <c r="D85" i="2"/>
  <c r="C86" i="2"/>
  <c r="F86" i="2" l="1"/>
  <c r="E86" i="2"/>
  <c r="D86" i="2" s="1"/>
  <c r="G85" i="2"/>
  <c r="G86" i="2" l="1"/>
  <c r="R52" i="2" l="1"/>
  <c r="Q52" i="2"/>
  <c r="P52" i="2"/>
  <c r="R51" i="2"/>
  <c r="Q51" i="2"/>
  <c r="P51" i="2"/>
  <c r="O52" i="2"/>
  <c r="O51" i="2"/>
  <c r="N52" i="2"/>
  <c r="N51" i="2"/>
  <c r="M52" i="2"/>
  <c r="M51" i="2"/>
  <c r="I3" i="2"/>
  <c r="I63" i="2" s="1"/>
  <c r="H3" i="2"/>
  <c r="H63" i="2" s="1"/>
  <c r="G3" i="2"/>
  <c r="G63" i="2" s="1"/>
  <c r="F3" i="2"/>
  <c r="F63" i="2" s="1"/>
  <c r="E3" i="2"/>
  <c r="E63" i="2" s="1"/>
  <c r="D3" i="2"/>
  <c r="D63" i="2" s="1"/>
  <c r="C3" i="2"/>
  <c r="C63" i="2" s="1"/>
  <c r="L51" i="2"/>
  <c r="L52" i="2"/>
  <c r="K50" i="2"/>
  <c r="R49" i="2"/>
  <c r="Q49" i="2"/>
  <c r="P49" i="2"/>
  <c r="O49" i="2"/>
  <c r="N49" i="2"/>
  <c r="M49" i="2"/>
  <c r="L49" i="2"/>
  <c r="M50" i="2" l="1"/>
  <c r="O50" i="2"/>
  <c r="N50" i="2"/>
  <c r="L50" i="2"/>
  <c r="R50" i="2"/>
  <c r="Q50" i="2"/>
  <c r="P50" i="2"/>
</calcChain>
</file>

<file path=xl/sharedStrings.xml><?xml version="1.0" encoding="utf-8"?>
<sst xmlns="http://schemas.openxmlformats.org/spreadsheetml/2006/main" count="375" uniqueCount="195">
  <si>
    <t>Sector Industrial</t>
  </si>
  <si>
    <t>JUAN CARLOS POSADA</t>
  </si>
  <si>
    <t>Explotación de minas y canteras</t>
  </si>
  <si>
    <t>Daimer Mendez Muñoz</t>
  </si>
  <si>
    <t>Roberto Jose Muñoz Zabaleta</t>
  </si>
  <si>
    <t>Jorge Luis Montesino Alvarez</t>
  </si>
  <si>
    <t>Suministro de electricidad, gas, vapor y aire acondicionado</t>
  </si>
  <si>
    <t>Sandra Arbeláez</t>
  </si>
  <si>
    <t>Otras actividades de servicios</t>
  </si>
  <si>
    <t>GUSTAVO ADOLFO RUEDA CHAPARRO</t>
  </si>
  <si>
    <t>Francisco Javier Moreno Angulo</t>
  </si>
  <si>
    <t>Transporte y almacenamiento</t>
  </si>
  <si>
    <t>Michael Arango Vallejo</t>
  </si>
  <si>
    <t>Alojamiento y servicios de comida</t>
  </si>
  <si>
    <t>John Faber Maceto Rodriguez</t>
  </si>
  <si>
    <t>MARIA FERNANDA GRANADOS QUINTERO</t>
  </si>
  <si>
    <t>Actividades profesionales, científicas y técnicas</t>
  </si>
  <si>
    <t>Carlos Andrés Cuello Preciado</t>
  </si>
  <si>
    <t>Julián Andrés Hernández Marín</t>
  </si>
  <si>
    <t>Angela Rocio Molina Pulido</t>
  </si>
  <si>
    <t>EDUARD ALFONSO MAZO QUINTERO</t>
  </si>
  <si>
    <t xml:space="preserve">Milton Andres Angulo Morris </t>
  </si>
  <si>
    <t>Mariana Yate Losada</t>
  </si>
  <si>
    <t xml:space="preserve">Andrés Emilio Barón Reatiga </t>
  </si>
  <si>
    <t>JORGE LUIS MOLINA CORONELL</t>
  </si>
  <si>
    <t>DANIEL GUTIERREZ</t>
  </si>
  <si>
    <t>Teófilo Benites Ortega</t>
  </si>
  <si>
    <t>LEONARDO</t>
  </si>
  <si>
    <t>Miguel Humberto Tavera Bitar</t>
  </si>
  <si>
    <t>Juan Carlos Jaimes Jauregui</t>
  </si>
  <si>
    <t>Osman León Cataño Cataño</t>
  </si>
  <si>
    <t>Actividades inmobiliarias</t>
  </si>
  <si>
    <t>Luisa Fernanda Cañaveral Jaramillo</t>
  </si>
  <si>
    <t>HERNAN RAMIRO SIERRA ECHEVERRI</t>
  </si>
  <si>
    <t>Jerimen Hermann</t>
  </si>
  <si>
    <t>Jhon Alexander Ocampo Pérez</t>
  </si>
  <si>
    <t>Comercio al por mayor y al por menor; reparación de vehículos automotores y motocicletas</t>
  </si>
  <si>
    <t>DARWIN ANDRES BUSTAMANTE</t>
  </si>
  <si>
    <t>Agricultura, ganadería, caza, silvicultura y pesca</t>
  </si>
  <si>
    <t>Esteban Henao Hernandez</t>
  </si>
  <si>
    <t>Christian Camilo Lozano Bolívar</t>
  </si>
  <si>
    <t>Alberto Eduardo Pérez Macias</t>
  </si>
  <si>
    <t>Diego Alexander Barrera Chaguezac</t>
  </si>
  <si>
    <t>Construcción</t>
  </si>
  <si>
    <t xml:space="preserve">Maryory Arteaga Cano </t>
  </si>
  <si>
    <t>Nini Johanna León Ortiz</t>
  </si>
  <si>
    <t>Lina Aguirre Calderón</t>
  </si>
  <si>
    <t xml:space="preserve">Catherine Guerrero </t>
  </si>
  <si>
    <t xml:space="preserve">Oswaldo Suarez Rojas </t>
  </si>
  <si>
    <t>Sebastián Duque Cano</t>
  </si>
  <si>
    <t>Sandra Liliana Ramos Peñaloza</t>
  </si>
  <si>
    <t>Ricardo Reales Villa</t>
  </si>
  <si>
    <t>Milena Luna Rojas</t>
  </si>
  <si>
    <t xml:space="preserve">Jaime Escobar </t>
  </si>
  <si>
    <t xml:space="preserve">Fabián De Los Reyes Llanos </t>
  </si>
  <si>
    <t xml:space="preserve">Angélica Muñoz </t>
  </si>
  <si>
    <t>Actividades financieras y de seguros</t>
  </si>
  <si>
    <t xml:space="preserve">Andres reyes pertuz </t>
  </si>
  <si>
    <t xml:space="preserve">Roberto Rosas </t>
  </si>
  <si>
    <t>Paul Juha</t>
  </si>
  <si>
    <t>Luis Mora</t>
  </si>
  <si>
    <t xml:space="preserve">Jorge Luis Marenco Betancourt </t>
  </si>
  <si>
    <t>Efraín Rafael Acevedo Lopez</t>
  </si>
  <si>
    <t xml:space="preserve">Claudia María Quiñónez Barrera </t>
  </si>
  <si>
    <t xml:space="preserve">Darwin Ivan López Hernández </t>
  </si>
  <si>
    <t xml:space="preserve">Vladimir Osorio </t>
  </si>
  <si>
    <t xml:space="preserve">Elkin Pineda Mendoza </t>
  </si>
  <si>
    <t xml:space="preserve">Pablo Mazo Jaramillo </t>
  </si>
  <si>
    <t>Nombre Completo</t>
  </si>
  <si>
    <t>Contexto</t>
  </si>
  <si>
    <t>Liderazgo</t>
  </si>
  <si>
    <t>Planificación</t>
  </si>
  <si>
    <t>Apoyo</t>
  </si>
  <si>
    <t>Operación</t>
  </si>
  <si>
    <t>Evaluación del desempeño</t>
  </si>
  <si>
    <t>Mejora</t>
  </si>
  <si>
    <t>Promedio</t>
  </si>
  <si>
    <t>MEDIA</t>
  </si>
  <si>
    <t>min</t>
  </si>
  <si>
    <t>Max</t>
  </si>
  <si>
    <t>DESVIACION ESTANDAR</t>
  </si>
  <si>
    <t xml:space="preserve">n = </t>
  </si>
  <si>
    <t xml:space="preserve">Xmín = </t>
  </si>
  <si>
    <t xml:space="preserve">Xmáx = </t>
  </si>
  <si>
    <t>Rango = R = Xmáx - Xmín</t>
  </si>
  <si>
    <t xml:space="preserve">R = </t>
  </si>
  <si>
    <t>m = 1 + 3,32*log(n)</t>
  </si>
  <si>
    <t xml:space="preserve">m =  </t>
  </si>
  <si>
    <t>→</t>
  </si>
  <si>
    <t xml:space="preserve">m = </t>
  </si>
  <si>
    <t>Número de intervalos</t>
  </si>
  <si>
    <t xml:space="preserve">Amplitud = a = R/m </t>
  </si>
  <si>
    <t>i</t>
  </si>
  <si>
    <t xml:space="preserve">LIi </t>
  </si>
  <si>
    <t>Xi</t>
  </si>
  <si>
    <t xml:space="preserve">LSi </t>
  </si>
  <si>
    <t>fi</t>
  </si>
  <si>
    <t>Fi</t>
  </si>
  <si>
    <t>hi</t>
  </si>
  <si>
    <t>Hi</t>
  </si>
  <si>
    <t>CONTEXTO</t>
  </si>
  <si>
    <t>LIDERAZGO</t>
  </si>
  <si>
    <t>APOYO</t>
  </si>
  <si>
    <t>OPERACIÓN</t>
  </si>
  <si>
    <t>MEJORA</t>
  </si>
  <si>
    <t>EVALUACIÓN DE DESEMPEÑO</t>
  </si>
  <si>
    <t>PLANIFICACIÓN</t>
  </si>
  <si>
    <r>
      <t>PLA</t>
    </r>
    <r>
      <rPr>
        <b/>
        <sz val="11"/>
        <color theme="1"/>
        <rFont val="Arial"/>
        <family val="2"/>
        <scheme val="minor"/>
      </rPr>
      <t>NIFICACIÓN</t>
    </r>
  </si>
  <si>
    <t>EVALUACIÓN DEL DESEMPEÑO</t>
  </si>
  <si>
    <t>Desviación Estándar</t>
  </si>
  <si>
    <t>Metodologías</t>
  </si>
  <si>
    <t>Frecuencia</t>
  </si>
  <si>
    <t>ISO 55001</t>
  </si>
  <si>
    <t>Manejo del cambio</t>
  </si>
  <si>
    <t>Toma de decisiones</t>
  </si>
  <si>
    <t>RCM</t>
  </si>
  <si>
    <t>Planes operativos de mantenimiento</t>
  </si>
  <si>
    <t>Análisis de causa raíz</t>
  </si>
  <si>
    <t>Planeación y programación</t>
  </si>
  <si>
    <t>Excelencia y transformación digital</t>
  </si>
  <si>
    <t>Integridad mecánica</t>
  </si>
  <si>
    <t>ISO 55000</t>
  </si>
  <si>
    <t>TPM</t>
  </si>
  <si>
    <t>Criticidad de activos</t>
  </si>
  <si>
    <t>Taxonomía (ISO 14224)</t>
  </si>
  <si>
    <t>Gestión de la información</t>
  </si>
  <si>
    <t>Mejores Prácticas</t>
  </si>
  <si>
    <t>PMO</t>
  </si>
  <si>
    <t>LCC</t>
  </si>
  <si>
    <t>RCS</t>
  </si>
  <si>
    <t>Enfoque en activos de mayor impacto</t>
  </si>
  <si>
    <t>Administración del portafolio de inversión</t>
  </si>
  <si>
    <t>Capacitación continua del personal</t>
  </si>
  <si>
    <t>Mantenimiento preventivo</t>
  </si>
  <si>
    <t>Revisión anual de todos los activos</t>
  </si>
  <si>
    <t>Análisis de variables y trazabilidad</t>
  </si>
  <si>
    <t>Mantenimiento basado en condición (predictivo)</t>
  </si>
  <si>
    <t>Evaluaciones de operación</t>
  </si>
  <si>
    <t>Áreas Involucradas</t>
  </si>
  <si>
    <t>Mantenimiento</t>
  </si>
  <si>
    <t>Proyectos</t>
  </si>
  <si>
    <t>Regulación</t>
  </si>
  <si>
    <t>Contabilidad</t>
  </si>
  <si>
    <t>Operaciones</t>
  </si>
  <si>
    <t>Ingeniería</t>
  </si>
  <si>
    <t>Talento humano</t>
  </si>
  <si>
    <t>Estrategias y procesos</t>
  </si>
  <si>
    <t>Abastecimiento</t>
  </si>
  <si>
    <t>Finanzas</t>
  </si>
  <si>
    <t>Cuellos de Botella</t>
  </si>
  <si>
    <t>Gestión documental</t>
  </si>
  <si>
    <t>Logística y abastecimiento</t>
  </si>
  <si>
    <t>Gestión de áreas e integración</t>
  </si>
  <si>
    <t>Gestión de inventarios y repuestos críticos</t>
  </si>
  <si>
    <t>KPI's</t>
  </si>
  <si>
    <t>Propiedad, planta y equipos (PPE)</t>
  </si>
  <si>
    <t>MTBF (Mean Time Between Failures)</t>
  </si>
  <si>
    <t>Costo total de propiedad</t>
  </si>
  <si>
    <t>MTTR (Mean Time To Repair)</t>
  </si>
  <si>
    <t>Cumplimiento de RCA</t>
  </si>
  <si>
    <t>Cumplimiento al plan de mantenimiento</t>
  </si>
  <si>
    <t>Indicador de adopción digital</t>
  </si>
  <si>
    <t>Horas hombre disponibles y ejecutadas</t>
  </si>
  <si>
    <t>Planeación y programación de mantenimiento</t>
  </si>
  <si>
    <t>Disponibilidad de estaciones compresoras</t>
  </si>
  <si>
    <t>Indicadores de criticidad</t>
  </si>
  <si>
    <t>Costos de mantenimiento</t>
  </si>
  <si>
    <t>Confiabilidad</t>
  </si>
  <si>
    <t>Disponibilidad</t>
  </si>
  <si>
    <t>Cumplimiento del plan de programación</t>
  </si>
  <si>
    <t>Backlog</t>
  </si>
  <si>
    <t>Herramientas</t>
  </si>
  <si>
    <t>Software específicos para análisis estadísticos de confiabilidad</t>
  </si>
  <si>
    <t>Herramientas de inteligencia artificial</t>
  </si>
  <si>
    <t>Gemelos digitales</t>
  </si>
  <si>
    <t>SAP PM</t>
  </si>
  <si>
    <t>OnBase</t>
  </si>
  <si>
    <t>Soluciones de movilidad</t>
  </si>
  <si>
    <t>Power BI</t>
  </si>
  <si>
    <t>Excel</t>
  </si>
  <si>
    <t>Maximo</t>
  </si>
  <si>
    <t>Efectividad</t>
  </si>
  <si>
    <t>Muy efectiva (5)</t>
  </si>
  <si>
    <t>Moderadamente efectiva (3)</t>
  </si>
  <si>
    <t>Desafíos</t>
  </si>
  <si>
    <t>Capacitación</t>
  </si>
  <si>
    <t>Gestión del cambio</t>
  </si>
  <si>
    <t>Comunicación</t>
  </si>
  <si>
    <t>Estructura Organizacional</t>
  </si>
  <si>
    <t>Falta de documentación mínima requerida</t>
  </si>
  <si>
    <t>Gestión de datos</t>
  </si>
  <si>
    <t xml:space="preserve">Falta de procedimientos operativos establecidos </t>
  </si>
  <si>
    <t>Poco desafiante</t>
  </si>
  <si>
    <t>Muy desafiante</t>
  </si>
  <si>
    <t>Planes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</si>
</sst>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theme="0"/>
      <name val="Arial"/>
    </font>
    <font>
      <sz val="10"/>
      <color rgb="FF000000"/>
      <name val="Arial"/>
      <scheme val="minor"/>
    </font>
    <font>
      <b/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color rgb="FF0070C0"/>
      <name val="Arial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0"/>
      <color theme="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9900"/>
      </patternFill>
    </fill>
    <fill>
      <patternFill patternType="solid">
        <fgColor rgb="FF002060"/>
        <bgColor rgb="FF20124D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0" fontId="2" fillId="2" borderId="0" xfId="0" applyNumberFormat="1" applyFont="1" applyFill="1"/>
    <xf numFmtId="10" fontId="2" fillId="4" borderId="0" xfId="0" applyNumberFormat="1" applyFont="1" applyFill="1"/>
    <xf numFmtId="0" fontId="2" fillId="5" borderId="0" xfId="0" applyFont="1" applyFill="1"/>
    <xf numFmtId="10" fontId="2" fillId="5" borderId="0" xfId="0" applyNumberFormat="1" applyFont="1" applyFill="1"/>
    <xf numFmtId="0" fontId="4" fillId="5" borderId="0" xfId="0" applyFont="1" applyFill="1"/>
    <xf numFmtId="0" fontId="4" fillId="2" borderId="0" xfId="0" applyFont="1" applyFill="1"/>
    <xf numFmtId="0" fontId="4" fillId="6" borderId="0" xfId="0" applyFont="1" applyFill="1"/>
    <xf numFmtId="0" fontId="4" fillId="4" borderId="0" xfId="0" applyFont="1" applyFill="1"/>
    <xf numFmtId="9" fontId="0" fillId="2" borderId="0" xfId="1" applyFont="1" applyFill="1"/>
    <xf numFmtId="0" fontId="9" fillId="2" borderId="0" xfId="0" applyFont="1" applyFill="1"/>
    <xf numFmtId="0" fontId="10" fillId="2" borderId="0" xfId="0" applyFont="1" applyFill="1"/>
    <xf numFmtId="0" fontId="8" fillId="7" borderId="1" xfId="0" applyFont="1" applyFill="1" applyBorder="1"/>
    <xf numFmtId="0" fontId="8" fillId="7" borderId="2" xfId="0" applyFont="1" applyFill="1" applyBorder="1"/>
    <xf numFmtId="0" fontId="8" fillId="7" borderId="3" xfId="0" applyFont="1" applyFill="1" applyBorder="1"/>
    <xf numFmtId="0" fontId="8" fillId="7" borderId="4" xfId="0" applyFont="1" applyFill="1" applyBorder="1"/>
    <xf numFmtId="2" fontId="8" fillId="7" borderId="0" xfId="0" applyNumberFormat="1" applyFont="1" applyFill="1"/>
    <xf numFmtId="0" fontId="8" fillId="7" borderId="5" xfId="0" applyFont="1" applyFill="1" applyBorder="1"/>
    <xf numFmtId="0" fontId="8" fillId="7" borderId="6" xfId="0" applyFont="1" applyFill="1" applyBorder="1"/>
    <xf numFmtId="2" fontId="8" fillId="7" borderId="7" xfId="0" applyNumberFormat="1" applyFont="1" applyFill="1" applyBorder="1"/>
    <xf numFmtId="0" fontId="8" fillId="7" borderId="8" xfId="0" applyFont="1" applyFill="1" applyBorder="1"/>
    <xf numFmtId="0" fontId="11" fillId="2" borderId="0" xfId="0" applyFont="1" applyFill="1"/>
    <xf numFmtId="0" fontId="12" fillId="2" borderId="0" xfId="0" applyFont="1" applyFill="1"/>
    <xf numFmtId="0" fontId="11" fillId="7" borderId="0" xfId="0" applyFont="1" applyFill="1" applyAlignment="1">
      <alignment horizontal="center"/>
    </xf>
    <xf numFmtId="2" fontId="11" fillId="7" borderId="0" xfId="0" applyNumberFormat="1" applyFont="1" applyFill="1"/>
    <xf numFmtId="0" fontId="11" fillId="7" borderId="0" xfId="0" applyFont="1" applyFill="1"/>
    <xf numFmtId="0" fontId="13" fillId="2" borderId="0" xfId="0" applyFont="1" applyFill="1"/>
    <xf numFmtId="0" fontId="8" fillId="2" borderId="0" xfId="0" applyFont="1" applyFill="1"/>
    <xf numFmtId="0" fontId="13" fillId="2" borderId="0" xfId="0" applyFont="1" applyFill="1" applyAlignment="1">
      <alignment horizontal="center"/>
    </xf>
    <xf numFmtId="164" fontId="13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8" fillId="7" borderId="0" xfId="0" applyFont="1" applyFill="1" applyAlignment="1">
      <alignment horizontal="right"/>
    </xf>
    <xf numFmtId="1" fontId="8" fillId="7" borderId="0" xfId="0" applyNumberFormat="1" applyFont="1" applyFill="1" applyAlignment="1">
      <alignment horizontal="center"/>
    </xf>
    <xf numFmtId="0" fontId="8" fillId="7" borderId="0" xfId="0" applyFont="1" applyFill="1"/>
    <xf numFmtId="0" fontId="15" fillId="2" borderId="0" xfId="0" applyFont="1" applyFill="1"/>
    <xf numFmtId="2" fontId="15" fillId="2" borderId="0" xfId="0" applyNumberFormat="1" applyFont="1" applyFill="1" applyAlignment="1">
      <alignment horizontal="left"/>
    </xf>
    <xf numFmtId="0" fontId="16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2" borderId="12" xfId="0" applyNumberFormat="1" applyFill="1" applyBorder="1"/>
    <xf numFmtId="0" fontId="0" fillId="2" borderId="12" xfId="0" applyFill="1" applyBorder="1"/>
    <xf numFmtId="10" fontId="0" fillId="2" borderId="12" xfId="1" applyNumberFormat="1" applyFont="1" applyFill="1" applyBorder="1"/>
    <xf numFmtId="2" fontId="0" fillId="8" borderId="12" xfId="0" applyNumberFormat="1" applyFill="1" applyBorder="1"/>
    <xf numFmtId="0" fontId="0" fillId="8" borderId="12" xfId="0" applyFill="1" applyBorder="1"/>
    <xf numFmtId="10" fontId="0" fillId="8" borderId="12" xfId="1" applyNumberFormat="1" applyFont="1" applyFill="1" applyBorder="1"/>
    <xf numFmtId="0" fontId="18" fillId="9" borderId="0" xfId="0" applyFont="1" applyFill="1"/>
    <xf numFmtId="0" fontId="18" fillId="10" borderId="0" xfId="0" applyFont="1" applyFill="1"/>
    <xf numFmtId="0" fontId="6" fillId="11" borderId="0" xfId="0" applyFont="1" applyFill="1"/>
    <xf numFmtId="10" fontId="6" fillId="11" borderId="0" xfId="0" applyNumberFormat="1" applyFont="1" applyFill="1"/>
    <xf numFmtId="165" fontId="0" fillId="2" borderId="0" xfId="1" applyNumberFormat="1" applyFont="1" applyFill="1"/>
    <xf numFmtId="10" fontId="18" fillId="2" borderId="0" xfId="1" applyNumberFormat="1" applyFont="1" applyFill="1"/>
    <xf numFmtId="165" fontId="18" fillId="2" borderId="0" xfId="1" applyNumberFormat="1" applyFont="1" applyFill="1"/>
    <xf numFmtId="0" fontId="18" fillId="2" borderId="0" xfId="0" applyFont="1" applyFill="1"/>
    <xf numFmtId="0" fontId="10" fillId="7" borderId="0" xfId="0" applyFont="1" applyFill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8" fillId="0" borderId="12" xfId="2" applyFont="1" applyBorder="1" applyAlignment="1">
      <alignment horizontal="center" vertical="top"/>
    </xf>
    <xf numFmtId="0" fontId="1" fillId="0" borderId="0" xfId="2"/>
  </cellXfs>
  <cellStyles count="3">
    <cellStyle name="Normal" xfId="0" builtinId="0"/>
    <cellStyle name="Normal 2" xfId="2" xr:uid="{077DF837-94B9-42A0-910B-64CEC6036D8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c:style val="2"/>
  <c:chart>
    <c:title>
      <c:tx>
        <c:rich>
          <a:bodyPr/>
          <a:lstStyle/>
          <a:p>
            <a:pPr lvl="0">
              <a:defRPr sz="1600" b="0">
                <a:solidFill>
                  <a:srgbClr val="757575"/>
                </a:solidFill>
                <a:latin typeface="+mn-lt"/>
              </a:defRPr>
            </a:pPr>
            <a:r>
              <a:rPr lang="es-CO" sz="1600" b="0">
                <a:solidFill>
                  <a:srgbClr val="757575"/>
                </a:solidFill>
                <a:latin typeface="+mn-lt"/>
              </a:rPr>
              <a:t>AutoEvaluación estado GA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Ponderación!$K$50</c:f>
              <c:strCache>
                <c:ptCount val="1"/>
                <c:pt idx="0">
                  <c:v>Promedio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Ponderación!$L$49:$R$49</c:f>
              <c:strCache>
                <c:ptCount val="7"/>
                <c:pt idx="0">
                  <c:v>Contexto</c:v>
                </c:pt>
                <c:pt idx="1">
                  <c:v>Liderazgo</c:v>
                </c:pt>
                <c:pt idx="2">
                  <c:v>Planificación</c:v>
                </c:pt>
                <c:pt idx="3">
                  <c:v>Apoyo</c:v>
                </c:pt>
                <c:pt idx="4">
                  <c:v>Operación</c:v>
                </c:pt>
                <c:pt idx="5">
                  <c:v>Evaluación del desempeño</c:v>
                </c:pt>
                <c:pt idx="6">
                  <c:v>Mejora</c:v>
                </c:pt>
              </c:strCache>
            </c:strRef>
          </c:cat>
          <c:val>
            <c:numRef>
              <c:f>Ponderación!$L$50:$R$50</c:f>
              <c:numCache>
                <c:formatCode>0.00%</c:formatCode>
                <c:ptCount val="7"/>
                <c:pt idx="0">
                  <c:v>0.65438596491228063</c:v>
                </c:pt>
                <c:pt idx="1">
                  <c:v>0.61228070175438587</c:v>
                </c:pt>
                <c:pt idx="2">
                  <c:v>0.66315789473684217</c:v>
                </c:pt>
                <c:pt idx="3">
                  <c:v>0.59774436090225547</c:v>
                </c:pt>
                <c:pt idx="4">
                  <c:v>0.59824561403508758</c:v>
                </c:pt>
                <c:pt idx="5">
                  <c:v>0.6228070175438597</c:v>
                </c:pt>
                <c:pt idx="6">
                  <c:v>0.64736842105263159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A9C-8578-1A5CFEB37C76}"/>
            </c:ext>
          </c:extLst>
        </c:ser>
        <c:ser>
          <c:idx val="1"/>
          <c:order val="1"/>
          <c:tx>
            <c:strRef>
              <c:f>Ponderación!$K$51</c:f>
              <c:strCache>
                <c:ptCount val="1"/>
                <c:pt idx="0">
                  <c:v>min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Ponderación!$L$49:$R$49</c:f>
              <c:strCache>
                <c:ptCount val="7"/>
                <c:pt idx="0">
                  <c:v>Contexto</c:v>
                </c:pt>
                <c:pt idx="1">
                  <c:v>Liderazgo</c:v>
                </c:pt>
                <c:pt idx="2">
                  <c:v>Planificación</c:v>
                </c:pt>
                <c:pt idx="3">
                  <c:v>Apoyo</c:v>
                </c:pt>
                <c:pt idx="4">
                  <c:v>Operación</c:v>
                </c:pt>
                <c:pt idx="5">
                  <c:v>Evaluación del desempeño</c:v>
                </c:pt>
                <c:pt idx="6">
                  <c:v>Mejora</c:v>
                </c:pt>
              </c:strCache>
            </c:strRef>
          </c:cat>
          <c:val>
            <c:numRef>
              <c:f>Ponderación!$L$51:$R$51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A9C-8578-1A5CFEB37C76}"/>
            </c:ext>
          </c:extLst>
        </c:ser>
        <c:ser>
          <c:idx val="2"/>
          <c:order val="2"/>
          <c:tx>
            <c:strRef>
              <c:f>Ponderación!$K$52</c:f>
              <c:strCache>
                <c:ptCount val="1"/>
                <c:pt idx="0">
                  <c:v>Max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Ponderación!$L$49:$R$49</c:f>
              <c:strCache>
                <c:ptCount val="7"/>
                <c:pt idx="0">
                  <c:v>Contexto</c:v>
                </c:pt>
                <c:pt idx="1">
                  <c:v>Liderazgo</c:v>
                </c:pt>
                <c:pt idx="2">
                  <c:v>Planificación</c:v>
                </c:pt>
                <c:pt idx="3">
                  <c:v>Apoyo</c:v>
                </c:pt>
                <c:pt idx="4">
                  <c:v>Operación</c:v>
                </c:pt>
                <c:pt idx="5">
                  <c:v>Evaluación del desempeño</c:v>
                </c:pt>
                <c:pt idx="6">
                  <c:v>Mejora</c:v>
                </c:pt>
              </c:strCache>
            </c:strRef>
          </c:cat>
          <c:val>
            <c:numRef>
              <c:f>Ponderación!$L$52:$R$52</c:f>
              <c:numCache>
                <c:formatCode>0.00%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C-4A9C-8578-1A5CFEB37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4572094"/>
        <c:axId val="1370030314"/>
      </c:radarChart>
      <c:catAx>
        <c:axId val="20445720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70030314"/>
        <c:crosses val="autoZero"/>
        <c:auto val="1"/>
        <c:lblAlgn val="ctr"/>
        <c:lblOffset val="100"/>
        <c:noMultiLvlLbl val="1"/>
      </c:catAx>
      <c:valAx>
        <c:axId val="13700303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4572094"/>
        <c:crosses val="autoZero"/>
        <c:crossBetween val="between"/>
      </c:valAx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37113026834654245"/>
          <c:y val="0.10390371618852905"/>
          <c:w val="0.25088635152874983"/>
          <c:h val="3.429517492424855E-2"/>
        </c:manualLayout>
      </c:layout>
      <c:overlay val="0"/>
      <c:txPr>
        <a:bodyPr/>
        <a:lstStyle/>
        <a:p>
          <a:pPr lvl="0">
            <a:defRPr sz="1200" b="0">
              <a:solidFill>
                <a:srgbClr val="434343"/>
              </a:solidFill>
              <a:latin typeface="Arial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Frecuencia de</a:t>
            </a:r>
            <a:r>
              <a:rPr lang="en-US" sz="1200" baseline="0"/>
              <a:t> Metodologías Utilizadas en la Gestión de Activos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GRAFICAS!$B$2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GRAFICAS!$A$3:$A$16</c:f>
              <c:strCache>
                <c:ptCount val="14"/>
                <c:pt idx="0">
                  <c:v>ISO 55001</c:v>
                </c:pt>
                <c:pt idx="1">
                  <c:v>Manejo del cambio</c:v>
                </c:pt>
                <c:pt idx="2">
                  <c:v>Toma de decisiones</c:v>
                </c:pt>
                <c:pt idx="3">
                  <c:v>RCM</c:v>
                </c:pt>
                <c:pt idx="4">
                  <c:v>Planes operativos de mantenimiento</c:v>
                </c:pt>
                <c:pt idx="5">
                  <c:v>Análisis de causa raíz</c:v>
                </c:pt>
                <c:pt idx="6">
                  <c:v>Planeación y programación</c:v>
                </c:pt>
                <c:pt idx="7">
                  <c:v>Excelencia y transformación digital</c:v>
                </c:pt>
                <c:pt idx="8">
                  <c:v>Integridad mecánica</c:v>
                </c:pt>
                <c:pt idx="9">
                  <c:v>ISO 55000</c:v>
                </c:pt>
                <c:pt idx="10">
                  <c:v>TPM</c:v>
                </c:pt>
                <c:pt idx="11">
                  <c:v>Criticidad de activos</c:v>
                </c:pt>
                <c:pt idx="12">
                  <c:v>Taxonomía (ISO 14224)</c:v>
                </c:pt>
                <c:pt idx="13">
                  <c:v>Gestión de la información</c:v>
                </c:pt>
              </c:strCache>
            </c:strRef>
          </c:cat>
          <c:val>
            <c:numRef>
              <c:f>GRAFICAS!$B$3:$B$16</c:f>
              <c:numCache>
                <c:formatCode>General</c:formatCode>
                <c:ptCount val="1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9-443E-9450-D70750492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9850000"/>
        <c:axId val="1249850960"/>
      </c:barChart>
      <c:catAx>
        <c:axId val="124985000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49850960"/>
        <c:crosses val="autoZero"/>
        <c:auto val="1"/>
        <c:lblAlgn val="ctr"/>
        <c:lblOffset val="100"/>
        <c:noMultiLvlLbl val="0"/>
      </c:catAx>
      <c:valAx>
        <c:axId val="124985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4985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Frecuencia de Mejores</a:t>
            </a:r>
            <a:r>
              <a:rPr lang="en-US" sz="1000" baseline="0"/>
              <a:t> Prácticas en la Gestión del Ciclo de Vida de los Activos 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GRAFICAS!$B$18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GRAFICAS!$A$19:$A$31</c:f>
              <c:strCache>
                <c:ptCount val="13"/>
                <c:pt idx="0">
                  <c:v>RCM</c:v>
                </c:pt>
                <c:pt idx="1">
                  <c:v>PMO</c:v>
                </c:pt>
                <c:pt idx="2">
                  <c:v>LCC</c:v>
                </c:pt>
                <c:pt idx="3">
                  <c:v>RCS</c:v>
                </c:pt>
                <c:pt idx="4">
                  <c:v>Criticidad de activos</c:v>
                </c:pt>
                <c:pt idx="5">
                  <c:v>Enfoque en activos de mayor impacto</c:v>
                </c:pt>
                <c:pt idx="6">
                  <c:v>Administración del portafolio de inversión</c:v>
                </c:pt>
                <c:pt idx="7">
                  <c:v>Capacitación continua del personal</c:v>
                </c:pt>
                <c:pt idx="8">
                  <c:v>Mantenimiento preventivo</c:v>
                </c:pt>
                <c:pt idx="9">
                  <c:v>Revisión anual de todos los activos</c:v>
                </c:pt>
                <c:pt idx="10">
                  <c:v>Análisis de variables y trazabilidad</c:v>
                </c:pt>
                <c:pt idx="11">
                  <c:v>Mantenimiento basado en condición (predictivo)</c:v>
                </c:pt>
                <c:pt idx="12">
                  <c:v>Evaluaciones de operación</c:v>
                </c:pt>
              </c:strCache>
            </c:strRef>
          </c:cat>
          <c:val>
            <c:numRef>
              <c:f>GRAFICAS!$B$19:$B$31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E-4D9D-88A0-8E65995B4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2797392"/>
        <c:axId val="1412791632"/>
      </c:barChart>
      <c:catAx>
        <c:axId val="141279739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2791632"/>
        <c:crosses val="autoZero"/>
        <c:auto val="1"/>
        <c:lblAlgn val="ctr"/>
        <c:lblOffset val="100"/>
        <c:noMultiLvlLbl val="0"/>
      </c:catAx>
      <c:valAx>
        <c:axId val="141279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279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Cuellos de botella identificados en la gestión de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GRAFICAS!$B$51</c:f>
              <c:strCache>
                <c:ptCount val="1"/>
                <c:pt idx="0">
                  <c:v>Frecuencia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38-404C-B37F-3DF2FD6ECB28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38-404C-B37F-3DF2FD6ECB28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38-404C-B37F-3DF2FD6ECB28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38-404C-B37F-3DF2FD6ECB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GRAFICAS!$A$52:$A$55</c:f>
              <c:strCache>
                <c:ptCount val="4"/>
                <c:pt idx="0">
                  <c:v>Gestión documental</c:v>
                </c:pt>
                <c:pt idx="1">
                  <c:v>Logística y abastecimiento</c:v>
                </c:pt>
                <c:pt idx="2">
                  <c:v>Gestión de áreas e integración</c:v>
                </c:pt>
                <c:pt idx="3">
                  <c:v>Gestión de inventarios y repuestos críticos</c:v>
                </c:pt>
              </c:strCache>
            </c:strRef>
          </c:cat>
          <c:val>
            <c:numRef>
              <c:f>GRAFICAS!$B$52:$B$55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38-404C-B37F-3DF2FD6ECB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KPI's Utilizados en la Gestión de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GRAFICAS!$B$68</c:f>
              <c:strCache>
                <c:ptCount val="1"/>
                <c:pt idx="0">
                  <c:v>Frecuencia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GRAFICAS!$A$69:$A$84</c:f>
              <c:strCache>
                <c:ptCount val="16"/>
                <c:pt idx="0">
                  <c:v>Propiedad, planta y equipos (PPE)</c:v>
                </c:pt>
                <c:pt idx="1">
                  <c:v>MTBF (Mean Time Between Failures)</c:v>
                </c:pt>
                <c:pt idx="2">
                  <c:v>Costo total de propiedad</c:v>
                </c:pt>
                <c:pt idx="3">
                  <c:v>MTTR (Mean Time To Repair)</c:v>
                </c:pt>
                <c:pt idx="4">
                  <c:v>Cumplimiento de RCA</c:v>
                </c:pt>
                <c:pt idx="5">
                  <c:v>Cumplimiento al plan de mantenimiento</c:v>
                </c:pt>
                <c:pt idx="6">
                  <c:v>Indicador de adopción digital</c:v>
                </c:pt>
                <c:pt idx="7">
                  <c:v>Horas hombre disponibles y ejecutadas</c:v>
                </c:pt>
                <c:pt idx="8">
                  <c:v>Planeación y programación de mantenimiento</c:v>
                </c:pt>
                <c:pt idx="9">
                  <c:v>Disponibilidad de estaciones compresoras</c:v>
                </c:pt>
                <c:pt idx="10">
                  <c:v>Indicadores de criticidad</c:v>
                </c:pt>
                <c:pt idx="11">
                  <c:v>Costos de mantenimiento</c:v>
                </c:pt>
                <c:pt idx="12">
                  <c:v>Confiabilidad</c:v>
                </c:pt>
                <c:pt idx="13">
                  <c:v>Disponibilidad</c:v>
                </c:pt>
                <c:pt idx="14">
                  <c:v>Cumplimiento del plan de programación</c:v>
                </c:pt>
                <c:pt idx="15">
                  <c:v>Backlog</c:v>
                </c:pt>
              </c:strCache>
            </c:strRef>
          </c:cat>
          <c:val>
            <c:numRef>
              <c:f>GRAFICAS!$B$69:$B$84</c:f>
              <c:numCache>
                <c:formatCode>General</c:formatCode>
                <c:ptCount val="1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9-47A6-B45B-3945FD182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84912"/>
        <c:axId val="1412796432"/>
      </c:radarChart>
      <c:catAx>
        <c:axId val="141278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2796432"/>
        <c:crosses val="autoZero"/>
        <c:auto val="1"/>
        <c:lblAlgn val="ctr"/>
        <c:lblOffset val="100"/>
        <c:noMultiLvlLbl val="0"/>
      </c:catAx>
      <c:valAx>
        <c:axId val="141279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278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Efectividad de la Gestión de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GRAFICAS!$B$103</c:f>
              <c:strCache>
                <c:ptCount val="1"/>
                <c:pt idx="0">
                  <c:v>Frecuencia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EC-4297-9E86-C47F4FD7802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EC-4297-9E86-C47F4FD780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GRAFICAS!$A$104:$A$105</c:f>
              <c:strCache>
                <c:ptCount val="2"/>
                <c:pt idx="0">
                  <c:v>Muy efectiva (5)</c:v>
                </c:pt>
                <c:pt idx="1">
                  <c:v>Moderadamente efectiva (3)</c:v>
                </c:pt>
              </c:strCache>
            </c:strRef>
          </c:cat>
          <c:val>
            <c:numRef>
              <c:f>GRAFICAS!$B$104:$B$105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EC-4297-9E86-C47F4FD7802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Representación de los Desafíos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GRAFICAS!$A$119</c:f>
              <c:strCache>
                <c:ptCount val="1"/>
                <c:pt idx="0">
                  <c:v>Capacitación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GRAFICAS!$B$118</c:f>
              <c:strCache>
                <c:ptCount val="1"/>
                <c:pt idx="0">
                  <c:v>Frecuencia</c:v>
                </c:pt>
              </c:strCache>
            </c:strRef>
          </c:cat>
          <c:val>
            <c:numRef>
              <c:f>GRAFICAS!$B$119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0-4F68-8BD3-FE053A13BAFF}"/>
            </c:ext>
          </c:extLst>
        </c:ser>
        <c:ser>
          <c:idx val="1"/>
          <c:order val="1"/>
          <c:tx>
            <c:strRef>
              <c:f>GRAFICAS!$A$120</c:f>
              <c:strCache>
                <c:ptCount val="1"/>
                <c:pt idx="0">
                  <c:v>Gestión del cambio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GRAFICAS!$B$118</c:f>
              <c:strCache>
                <c:ptCount val="1"/>
                <c:pt idx="0">
                  <c:v>Frecuencia</c:v>
                </c:pt>
              </c:strCache>
            </c:strRef>
          </c:cat>
          <c:val>
            <c:numRef>
              <c:f>GRAFICAS!$B$120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0-4F68-8BD3-FE053A13BAFF}"/>
            </c:ext>
          </c:extLst>
        </c:ser>
        <c:ser>
          <c:idx val="2"/>
          <c:order val="2"/>
          <c:tx>
            <c:strRef>
              <c:f>GRAFICAS!$A$121</c:f>
              <c:strCache>
                <c:ptCount val="1"/>
                <c:pt idx="0">
                  <c:v>Comunicación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GRAFICAS!$B$118</c:f>
              <c:strCache>
                <c:ptCount val="1"/>
                <c:pt idx="0">
                  <c:v>Frecuencia</c:v>
                </c:pt>
              </c:strCache>
            </c:strRef>
          </c:cat>
          <c:val>
            <c:numRef>
              <c:f>GRAFICAS!$B$121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0-4F68-8BD3-FE053A13BAFF}"/>
            </c:ext>
          </c:extLst>
        </c:ser>
        <c:ser>
          <c:idx val="3"/>
          <c:order val="3"/>
          <c:tx>
            <c:strRef>
              <c:f>GRAFICAS!$A$122</c:f>
              <c:strCache>
                <c:ptCount val="1"/>
                <c:pt idx="0">
                  <c:v>Estructura Organizacional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GRAFICAS!$B$118</c:f>
              <c:strCache>
                <c:ptCount val="1"/>
                <c:pt idx="0">
                  <c:v>Frecuencia</c:v>
                </c:pt>
              </c:strCache>
            </c:strRef>
          </c:cat>
          <c:val>
            <c:numRef>
              <c:f>GRAFICAS!$B$122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C0-4F68-8BD3-FE053A13BAFF}"/>
            </c:ext>
          </c:extLst>
        </c:ser>
        <c:ser>
          <c:idx val="4"/>
          <c:order val="4"/>
          <c:tx>
            <c:strRef>
              <c:f>GRAFICAS!$A$123</c:f>
              <c:strCache>
                <c:ptCount val="1"/>
                <c:pt idx="0">
                  <c:v>Falta de documentación mínima requerida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GRAFICAS!$B$118</c:f>
              <c:strCache>
                <c:ptCount val="1"/>
                <c:pt idx="0">
                  <c:v>Frecuencia</c:v>
                </c:pt>
              </c:strCache>
            </c:strRef>
          </c:cat>
          <c:val>
            <c:numRef>
              <c:f>GRAFICAS!$B$123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C0-4F68-8BD3-FE053A13BAFF}"/>
            </c:ext>
          </c:extLst>
        </c:ser>
        <c:ser>
          <c:idx val="5"/>
          <c:order val="5"/>
          <c:tx>
            <c:strRef>
              <c:f>GRAFICAS!$A$124</c:f>
              <c:strCache>
                <c:ptCount val="1"/>
                <c:pt idx="0">
                  <c:v>Gestión de datos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GRAFICAS!$B$118</c:f>
              <c:strCache>
                <c:ptCount val="1"/>
                <c:pt idx="0">
                  <c:v>Frecuencia</c:v>
                </c:pt>
              </c:strCache>
            </c:strRef>
          </c:cat>
          <c:val>
            <c:numRef>
              <c:f>GRAFICAS!$B$124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C0-4F68-8BD3-FE053A13BAFF}"/>
            </c:ext>
          </c:extLst>
        </c:ser>
        <c:ser>
          <c:idx val="6"/>
          <c:order val="6"/>
          <c:tx>
            <c:strRef>
              <c:f>GRAFICAS!$A$125</c:f>
              <c:strCache>
                <c:ptCount val="1"/>
                <c:pt idx="0">
                  <c:v>Falta de procedimientos operativos establecidos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GRAFICAS!$B$118</c:f>
              <c:strCache>
                <c:ptCount val="1"/>
                <c:pt idx="0">
                  <c:v>Frecuencia</c:v>
                </c:pt>
              </c:strCache>
            </c:strRef>
          </c:cat>
          <c:val>
            <c:numRef>
              <c:f>GRAFICAS!$B$125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C0-4F68-8BD3-FE053A13B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562909024"/>
        <c:axId val="1562889344"/>
      </c:barChart>
      <c:catAx>
        <c:axId val="156290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2889344"/>
        <c:crosses val="autoZero"/>
        <c:auto val="1"/>
        <c:lblAlgn val="ctr"/>
        <c:lblOffset val="100"/>
        <c:noMultiLvlLbl val="0"/>
      </c:catAx>
      <c:valAx>
        <c:axId val="156288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290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COMUNICACIÓN COMO DESAFÍO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GRAFICAS!$B$142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GRAFICAS!$A$143:$A$144</c:f>
              <c:strCache>
                <c:ptCount val="2"/>
                <c:pt idx="0">
                  <c:v>Poco desafiante</c:v>
                </c:pt>
                <c:pt idx="1">
                  <c:v>Muy desafiante</c:v>
                </c:pt>
              </c:strCache>
            </c:strRef>
          </c:cat>
          <c:val>
            <c:numRef>
              <c:f>GRAFICAS!$B$143:$B$144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5-475A-A536-F4037A91CC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5721280"/>
        <c:axId val="1565727520"/>
      </c:barChart>
      <c:catAx>
        <c:axId val="156572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5727520"/>
        <c:crosses val="autoZero"/>
        <c:auto val="1"/>
        <c:lblAlgn val="ctr"/>
        <c:lblOffset val="100"/>
        <c:noMultiLvlLbl val="0"/>
      </c:catAx>
      <c:valAx>
        <c:axId val="1565727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572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ABORDAJE</a:t>
            </a:r>
            <a:r>
              <a:rPr lang="en-US" baseline="0"/>
              <a:t> PARA LA GESTIÓN DEL CAMBIO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GRAFICAS!$B$159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GRAFICAS!$A$160:$A$161</c:f>
              <c:strCache>
                <c:ptCount val="2"/>
                <c:pt idx="0">
                  <c:v>Planes de comunicación</c:v>
                </c:pt>
                <c:pt idx="1">
                  <c:v>Capacitación</c:v>
                </c:pt>
              </c:strCache>
            </c:strRef>
          </c:cat>
          <c:val>
            <c:numRef>
              <c:f>GRAFICAS!$B$160:$B$161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4-4962-9C00-41DBA8D799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5690560"/>
        <c:axId val="1565707360"/>
      </c:barChart>
      <c:catAx>
        <c:axId val="156569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5707360"/>
        <c:crosses val="autoZero"/>
        <c:auto val="1"/>
        <c:lblAlgn val="ctr"/>
        <c:lblOffset val="100"/>
        <c:noMultiLvlLbl val="0"/>
      </c:catAx>
      <c:valAx>
        <c:axId val="1565707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56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AutoEvaluación estado GA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Ponderación!$K$53</c:f>
              <c:strCache>
                <c:ptCount val="1"/>
                <c:pt idx="0">
                  <c:v>Desviación Estándar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Ponderación!$L$49:$R$49</c:f>
              <c:strCache>
                <c:ptCount val="7"/>
                <c:pt idx="0">
                  <c:v>Contexto</c:v>
                </c:pt>
                <c:pt idx="1">
                  <c:v>Liderazgo</c:v>
                </c:pt>
                <c:pt idx="2">
                  <c:v>Planificación</c:v>
                </c:pt>
                <c:pt idx="3">
                  <c:v>Apoyo</c:v>
                </c:pt>
                <c:pt idx="4">
                  <c:v>Operación</c:v>
                </c:pt>
                <c:pt idx="5">
                  <c:v>Evaluación del desempeño</c:v>
                </c:pt>
                <c:pt idx="6">
                  <c:v>Mejora</c:v>
                </c:pt>
              </c:strCache>
            </c:strRef>
          </c:cat>
          <c:val>
            <c:numRef>
              <c:f>Ponderación!$L$53:$R$53</c:f>
              <c:numCache>
                <c:formatCode>0.00%</c:formatCode>
                <c:ptCount val="7"/>
                <c:pt idx="0">
                  <c:v>0.3201261678023028</c:v>
                </c:pt>
                <c:pt idx="1">
                  <c:v>0.36709871297264762</c:v>
                </c:pt>
                <c:pt idx="2">
                  <c:v>0.31491105898213856</c:v>
                </c:pt>
                <c:pt idx="3">
                  <c:v>0.32818206715071163</c:v>
                </c:pt>
                <c:pt idx="4">
                  <c:v>0.33534021900267708</c:v>
                </c:pt>
                <c:pt idx="5">
                  <c:v>0.35144690590479277</c:v>
                </c:pt>
                <c:pt idx="6">
                  <c:v>0.33774549909756718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1-4F9D-AB8A-083E06FB14B8}"/>
            </c:ext>
          </c:extLst>
        </c:ser>
        <c:ser>
          <c:idx val="1"/>
          <c:order val="1"/>
          <c:tx>
            <c:strRef>
              <c:f>Ponderación!$K$51</c:f>
              <c:strCache>
                <c:ptCount val="1"/>
                <c:pt idx="0">
                  <c:v>min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invertIfNegative val="0"/>
          <c:cat>
            <c:strRef>
              <c:f>Ponderación!$L$49:$R$49</c:f>
              <c:strCache>
                <c:ptCount val="7"/>
                <c:pt idx="0">
                  <c:v>Contexto</c:v>
                </c:pt>
                <c:pt idx="1">
                  <c:v>Liderazgo</c:v>
                </c:pt>
                <c:pt idx="2">
                  <c:v>Planificación</c:v>
                </c:pt>
                <c:pt idx="3">
                  <c:v>Apoyo</c:v>
                </c:pt>
                <c:pt idx="4">
                  <c:v>Operación</c:v>
                </c:pt>
                <c:pt idx="5">
                  <c:v>Evaluación del desempeño</c:v>
                </c:pt>
                <c:pt idx="6">
                  <c:v>Mejora</c:v>
                </c:pt>
              </c:strCache>
            </c:strRef>
          </c:cat>
          <c:val>
            <c:numRef>
              <c:f>Ponderación!$L$51:$R$51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1-4F9D-AB8A-083E06FB14B8}"/>
            </c:ext>
          </c:extLst>
        </c:ser>
        <c:ser>
          <c:idx val="2"/>
          <c:order val="2"/>
          <c:tx>
            <c:strRef>
              <c:f>Ponderación!$K$50</c:f>
              <c:strCache>
                <c:ptCount val="1"/>
                <c:pt idx="0">
                  <c:v>Promedio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invertIfNegative val="0"/>
          <c:cat>
            <c:strRef>
              <c:f>Ponderación!$L$49:$R$49</c:f>
              <c:strCache>
                <c:ptCount val="7"/>
                <c:pt idx="0">
                  <c:v>Contexto</c:v>
                </c:pt>
                <c:pt idx="1">
                  <c:v>Liderazgo</c:v>
                </c:pt>
                <c:pt idx="2">
                  <c:v>Planificación</c:v>
                </c:pt>
                <c:pt idx="3">
                  <c:v>Apoyo</c:v>
                </c:pt>
                <c:pt idx="4">
                  <c:v>Operación</c:v>
                </c:pt>
                <c:pt idx="5">
                  <c:v>Evaluación del desempeño</c:v>
                </c:pt>
                <c:pt idx="6">
                  <c:v>Mejora</c:v>
                </c:pt>
              </c:strCache>
            </c:strRef>
          </c:cat>
          <c:val>
            <c:numRef>
              <c:f>Ponderación!$L$50:$R$50</c:f>
              <c:numCache>
                <c:formatCode>0.00%</c:formatCode>
                <c:ptCount val="7"/>
                <c:pt idx="0">
                  <c:v>0.65438596491228063</c:v>
                </c:pt>
                <c:pt idx="1">
                  <c:v>0.61228070175438587</c:v>
                </c:pt>
                <c:pt idx="2">
                  <c:v>0.66315789473684217</c:v>
                </c:pt>
                <c:pt idx="3">
                  <c:v>0.59774436090225547</c:v>
                </c:pt>
                <c:pt idx="4">
                  <c:v>0.59824561403508758</c:v>
                </c:pt>
                <c:pt idx="5">
                  <c:v>0.6228070175438597</c:v>
                </c:pt>
                <c:pt idx="6">
                  <c:v>0.64736842105263159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31-4F9D-AB8A-083E06FB1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572094"/>
        <c:axId val="1370030314"/>
      </c:barChart>
      <c:catAx>
        <c:axId val="204457209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70030314"/>
        <c:crosses val="autoZero"/>
        <c:auto val="1"/>
        <c:lblAlgn val="ctr"/>
        <c:lblOffset val="100"/>
        <c:noMultiLvlLbl val="1"/>
      </c:catAx>
      <c:valAx>
        <c:axId val="137003031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4572094"/>
        <c:crosses val="autoZero"/>
        <c:crossBetween val="between"/>
      </c:valAx>
    </c:plotArea>
    <c:legend>
      <c:legendPos val="t"/>
      <c:legendEntry>
        <c:idx val="1"/>
        <c:delete val="1"/>
      </c:legendEntry>
      <c:overlay val="0"/>
      <c:txPr>
        <a:bodyPr/>
        <a:lstStyle/>
        <a:p>
          <a:pPr lvl="0">
            <a:defRPr sz="1200" b="0">
              <a:solidFill>
                <a:srgbClr val="434343"/>
              </a:solidFill>
              <a:latin typeface="Arial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AutoEvaluación estado GA - Liderazgo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Ponderación!$D$2</c:f>
              <c:strCache>
                <c:ptCount val="1"/>
                <c:pt idx="0">
                  <c:v>Liderazgo</c:v>
                </c:pt>
              </c:strCache>
            </c:strRef>
          </c:tx>
          <c:spPr>
            <a:ln w="28575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Ponderación!$J$4:$J$60</c:f>
              <c:numCache>
                <c:formatCode>General</c:formatCode>
                <c:ptCount val="57"/>
              </c:numCache>
            </c:numRef>
          </c:cat>
          <c:val>
            <c:numRef>
              <c:f>Ponderación!$D$4:$D$60</c:f>
              <c:numCache>
                <c:formatCode>0.00%</c:formatCode>
                <c:ptCount val="57"/>
                <c:pt idx="0">
                  <c:v>0.89999999999999991</c:v>
                </c:pt>
                <c:pt idx="1">
                  <c:v>0.89999999999999991</c:v>
                </c:pt>
                <c:pt idx="2">
                  <c:v>0.8</c:v>
                </c:pt>
                <c:pt idx="3">
                  <c:v>1</c:v>
                </c:pt>
                <c:pt idx="4">
                  <c:v>0.89999999999999991</c:v>
                </c:pt>
                <c:pt idx="5">
                  <c:v>9.9999999999999978E-2</c:v>
                </c:pt>
                <c:pt idx="6">
                  <c:v>9.9999999999999978E-2</c:v>
                </c:pt>
                <c:pt idx="7">
                  <c:v>0.30000000000000004</c:v>
                </c:pt>
                <c:pt idx="8">
                  <c:v>9.9999999999999978E-2</c:v>
                </c:pt>
                <c:pt idx="9">
                  <c:v>0.19999999999999996</c:v>
                </c:pt>
                <c:pt idx="10">
                  <c:v>0</c:v>
                </c:pt>
                <c:pt idx="11">
                  <c:v>0</c:v>
                </c:pt>
                <c:pt idx="12">
                  <c:v>0.60000000000000009</c:v>
                </c:pt>
                <c:pt idx="13">
                  <c:v>0.8</c:v>
                </c:pt>
                <c:pt idx="14">
                  <c:v>0.30000000000000004</c:v>
                </c:pt>
                <c:pt idx="15">
                  <c:v>1</c:v>
                </c:pt>
                <c:pt idx="16">
                  <c:v>0.8</c:v>
                </c:pt>
                <c:pt idx="17">
                  <c:v>0.7</c:v>
                </c:pt>
                <c:pt idx="18">
                  <c:v>1</c:v>
                </c:pt>
                <c:pt idx="19">
                  <c:v>0.7</c:v>
                </c:pt>
                <c:pt idx="20">
                  <c:v>1</c:v>
                </c:pt>
                <c:pt idx="21">
                  <c:v>0.5</c:v>
                </c:pt>
                <c:pt idx="22">
                  <c:v>0.5</c:v>
                </c:pt>
                <c:pt idx="23">
                  <c:v>0.30000000000000004</c:v>
                </c:pt>
                <c:pt idx="24">
                  <c:v>0.19999999999999996</c:v>
                </c:pt>
                <c:pt idx="25">
                  <c:v>9.9999999999999978E-2</c:v>
                </c:pt>
                <c:pt idx="26">
                  <c:v>0.8</c:v>
                </c:pt>
                <c:pt idx="27">
                  <c:v>9.9999999999999978E-2</c:v>
                </c:pt>
                <c:pt idx="28">
                  <c:v>9.9999999999999978E-2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0.8</c:v>
                </c:pt>
                <c:pt idx="33">
                  <c:v>1</c:v>
                </c:pt>
                <c:pt idx="34">
                  <c:v>1</c:v>
                </c:pt>
                <c:pt idx="35">
                  <c:v>0.4</c:v>
                </c:pt>
                <c:pt idx="36">
                  <c:v>0</c:v>
                </c:pt>
                <c:pt idx="37">
                  <c:v>0.60000000000000009</c:v>
                </c:pt>
                <c:pt idx="38">
                  <c:v>0.4</c:v>
                </c:pt>
                <c:pt idx="39">
                  <c:v>0.89999999999999991</c:v>
                </c:pt>
                <c:pt idx="40">
                  <c:v>9.9999999999999978E-2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0.5</c:v>
                </c:pt>
                <c:pt idx="45">
                  <c:v>1</c:v>
                </c:pt>
                <c:pt idx="46">
                  <c:v>0.89999999999999991</c:v>
                </c:pt>
                <c:pt idx="47">
                  <c:v>0.5</c:v>
                </c:pt>
                <c:pt idx="48">
                  <c:v>0.7</c:v>
                </c:pt>
                <c:pt idx="49">
                  <c:v>1</c:v>
                </c:pt>
                <c:pt idx="50">
                  <c:v>1</c:v>
                </c:pt>
                <c:pt idx="51">
                  <c:v>0.89999999999999991</c:v>
                </c:pt>
                <c:pt idx="52">
                  <c:v>1</c:v>
                </c:pt>
                <c:pt idx="53">
                  <c:v>0.89999999999999991</c:v>
                </c:pt>
                <c:pt idx="54">
                  <c:v>1</c:v>
                </c:pt>
                <c:pt idx="55">
                  <c:v>0.5</c:v>
                </c:pt>
                <c:pt idx="5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D-4800-A067-E2B9F6867F73}"/>
            </c:ext>
          </c:extLst>
        </c:ser>
        <c:ser>
          <c:idx val="1"/>
          <c:order val="1"/>
          <c:tx>
            <c:strRef>
              <c:f>Ponderación!$K$50</c:f>
              <c:strCache>
                <c:ptCount val="1"/>
                <c:pt idx="0">
                  <c:v>Promedio</c:v>
                </c:pt>
              </c:strCache>
            </c:strRef>
          </c:tx>
          <c:spPr>
            <a:ln w="9525" cmpd="sng">
              <a:solidFill>
                <a:srgbClr val="EA4335">
                  <a:alpha val="93000"/>
                </a:srgbClr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name>Promedio</c:nam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Ponderación!$T$26:$T$63</c:f>
              <c:numCache>
                <c:formatCode>General</c:formatCode>
                <c:ptCount val="38"/>
              </c:numCache>
            </c:numRef>
          </c:cat>
          <c:val>
            <c:numRef>
              <c:f>Ponderación!$N$141:$N$197</c:f>
              <c:numCache>
                <c:formatCode>0.00%</c:formatCode>
                <c:ptCount val="57"/>
                <c:pt idx="0">
                  <c:v>0.61228070175438587</c:v>
                </c:pt>
                <c:pt idx="1">
                  <c:v>0.61228070175438587</c:v>
                </c:pt>
                <c:pt idx="2">
                  <c:v>0.61228070175438587</c:v>
                </c:pt>
                <c:pt idx="3">
                  <c:v>0.61228070175438587</c:v>
                </c:pt>
                <c:pt idx="4">
                  <c:v>0.61228070175438587</c:v>
                </c:pt>
                <c:pt idx="5">
                  <c:v>0.61228070175438587</c:v>
                </c:pt>
                <c:pt idx="6">
                  <c:v>0.61228070175438587</c:v>
                </c:pt>
                <c:pt idx="7">
                  <c:v>0.61228070175438587</c:v>
                </c:pt>
                <c:pt idx="8">
                  <c:v>0.61228070175438587</c:v>
                </c:pt>
                <c:pt idx="9">
                  <c:v>0.61228070175438587</c:v>
                </c:pt>
                <c:pt idx="10">
                  <c:v>0.61228070175438587</c:v>
                </c:pt>
                <c:pt idx="11">
                  <c:v>0.61228070175438587</c:v>
                </c:pt>
                <c:pt idx="12">
                  <c:v>0.61228070175438587</c:v>
                </c:pt>
                <c:pt idx="13">
                  <c:v>0.61228070175438587</c:v>
                </c:pt>
                <c:pt idx="14">
                  <c:v>0.61228070175438587</c:v>
                </c:pt>
                <c:pt idx="15">
                  <c:v>0.61228070175438587</c:v>
                </c:pt>
                <c:pt idx="16">
                  <c:v>0.61228070175438587</c:v>
                </c:pt>
                <c:pt idx="17">
                  <c:v>0.61228070175438587</c:v>
                </c:pt>
                <c:pt idx="18">
                  <c:v>0.61228070175438587</c:v>
                </c:pt>
                <c:pt idx="19">
                  <c:v>0.61228070175438587</c:v>
                </c:pt>
                <c:pt idx="20">
                  <c:v>0.61228070175438587</c:v>
                </c:pt>
                <c:pt idx="21">
                  <c:v>0.61228070175438587</c:v>
                </c:pt>
                <c:pt idx="22">
                  <c:v>0.61228070175438587</c:v>
                </c:pt>
                <c:pt idx="23">
                  <c:v>0.61228070175438587</c:v>
                </c:pt>
                <c:pt idx="24">
                  <c:v>0.61228070175438587</c:v>
                </c:pt>
                <c:pt idx="25">
                  <c:v>0.61228070175438587</c:v>
                </c:pt>
                <c:pt idx="26">
                  <c:v>0.61228070175438587</c:v>
                </c:pt>
                <c:pt idx="27">
                  <c:v>0.61228070175438587</c:v>
                </c:pt>
                <c:pt idx="28">
                  <c:v>0.61228070175438587</c:v>
                </c:pt>
                <c:pt idx="29">
                  <c:v>0.61228070175438587</c:v>
                </c:pt>
                <c:pt idx="30">
                  <c:v>0.61228070175438587</c:v>
                </c:pt>
                <c:pt idx="31">
                  <c:v>0.61228070175438587</c:v>
                </c:pt>
                <c:pt idx="32">
                  <c:v>0.61228070175438587</c:v>
                </c:pt>
                <c:pt idx="33">
                  <c:v>0.61228070175438587</c:v>
                </c:pt>
                <c:pt idx="34">
                  <c:v>0.61228070175438587</c:v>
                </c:pt>
                <c:pt idx="35">
                  <c:v>0.61228070175438587</c:v>
                </c:pt>
                <c:pt idx="36">
                  <c:v>0.61228070175438587</c:v>
                </c:pt>
                <c:pt idx="37">
                  <c:v>0.61228070175438587</c:v>
                </c:pt>
                <c:pt idx="38">
                  <c:v>0.61228070175438587</c:v>
                </c:pt>
                <c:pt idx="39">
                  <c:v>0.61228070175438587</c:v>
                </c:pt>
                <c:pt idx="40">
                  <c:v>0.61228070175438587</c:v>
                </c:pt>
                <c:pt idx="41">
                  <c:v>0.61228070175438587</c:v>
                </c:pt>
                <c:pt idx="42">
                  <c:v>0.61228070175438587</c:v>
                </c:pt>
                <c:pt idx="43">
                  <c:v>0.61228070175438587</c:v>
                </c:pt>
                <c:pt idx="44">
                  <c:v>0.61228070175438587</c:v>
                </c:pt>
                <c:pt idx="45">
                  <c:v>0.61228070175438587</c:v>
                </c:pt>
                <c:pt idx="46">
                  <c:v>0.61228070175438587</c:v>
                </c:pt>
                <c:pt idx="47">
                  <c:v>0.61228070175438587</c:v>
                </c:pt>
                <c:pt idx="48">
                  <c:v>0.61228070175438587</c:v>
                </c:pt>
                <c:pt idx="49">
                  <c:v>0.61228070175438587</c:v>
                </c:pt>
                <c:pt idx="50">
                  <c:v>0.61228070175438587</c:v>
                </c:pt>
                <c:pt idx="51">
                  <c:v>0.61228070175438587</c:v>
                </c:pt>
                <c:pt idx="52">
                  <c:v>0.61228070175438587</c:v>
                </c:pt>
                <c:pt idx="53">
                  <c:v>0.61228070175438587</c:v>
                </c:pt>
                <c:pt idx="54">
                  <c:v>0.61228070175438587</c:v>
                </c:pt>
                <c:pt idx="55">
                  <c:v>0.61228070175438587</c:v>
                </c:pt>
                <c:pt idx="56">
                  <c:v>0.61228070175438587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D-4800-A067-E2B9F6867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572094"/>
        <c:axId val="1370030314"/>
      </c:lineChart>
      <c:catAx>
        <c:axId val="20445720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70030314"/>
        <c:crosses val="autoZero"/>
        <c:auto val="1"/>
        <c:lblAlgn val="ctr"/>
        <c:lblOffset val="100"/>
        <c:noMultiLvlLbl val="1"/>
      </c:catAx>
      <c:valAx>
        <c:axId val="13700303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457209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 lvl="0" rtl="0">
            <a:defRPr sz="1200" b="0">
              <a:solidFill>
                <a:srgbClr val="434343"/>
              </a:solidFill>
              <a:latin typeface="Arial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AutoEvaluación estado GA - Contexto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Ponderación!$C$2</c:f>
              <c:strCache>
                <c:ptCount val="1"/>
                <c:pt idx="0">
                  <c:v>Contexto</c:v>
                </c:pt>
              </c:strCache>
            </c:strRef>
          </c:tx>
          <c:spPr>
            <a:ln w="28575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Ponderación!$J$4:$J$60</c:f>
              <c:numCache>
                <c:formatCode>General</c:formatCode>
                <c:ptCount val="57"/>
              </c:numCache>
            </c:numRef>
          </c:cat>
          <c:val>
            <c:numRef>
              <c:f>Ponderación!$C$4:$C$60</c:f>
              <c:numCache>
                <c:formatCode>0.00%</c:formatCode>
                <c:ptCount val="57"/>
                <c:pt idx="0">
                  <c:v>0.8</c:v>
                </c:pt>
                <c:pt idx="1">
                  <c:v>0.89999999999999991</c:v>
                </c:pt>
                <c:pt idx="2">
                  <c:v>0.89999999999999991</c:v>
                </c:pt>
                <c:pt idx="3">
                  <c:v>1</c:v>
                </c:pt>
                <c:pt idx="4">
                  <c:v>0.89999999999999991</c:v>
                </c:pt>
                <c:pt idx="5">
                  <c:v>9.9999999999999978E-2</c:v>
                </c:pt>
                <c:pt idx="6">
                  <c:v>0.4</c:v>
                </c:pt>
                <c:pt idx="7">
                  <c:v>0.60000000000000009</c:v>
                </c:pt>
                <c:pt idx="8">
                  <c:v>0</c:v>
                </c:pt>
                <c:pt idx="9">
                  <c:v>9.9999999999999978E-2</c:v>
                </c:pt>
                <c:pt idx="10">
                  <c:v>0</c:v>
                </c:pt>
                <c:pt idx="11">
                  <c:v>9.9999999999999978E-2</c:v>
                </c:pt>
                <c:pt idx="12">
                  <c:v>0.7</c:v>
                </c:pt>
                <c:pt idx="13">
                  <c:v>0.7</c:v>
                </c:pt>
                <c:pt idx="14">
                  <c:v>0.5</c:v>
                </c:pt>
                <c:pt idx="15">
                  <c:v>1</c:v>
                </c:pt>
                <c:pt idx="16">
                  <c:v>1</c:v>
                </c:pt>
                <c:pt idx="17">
                  <c:v>0.8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0.5</c:v>
                </c:pt>
                <c:pt idx="22">
                  <c:v>0.30000000000000004</c:v>
                </c:pt>
                <c:pt idx="23">
                  <c:v>0.60000000000000009</c:v>
                </c:pt>
                <c:pt idx="24">
                  <c:v>0.60000000000000009</c:v>
                </c:pt>
                <c:pt idx="25">
                  <c:v>0.19999999999999996</c:v>
                </c:pt>
                <c:pt idx="26">
                  <c:v>0.60000000000000009</c:v>
                </c:pt>
                <c:pt idx="27">
                  <c:v>0.19999999999999996</c:v>
                </c:pt>
                <c:pt idx="28">
                  <c:v>0.30000000000000004</c:v>
                </c:pt>
                <c:pt idx="29">
                  <c:v>0.30000000000000004</c:v>
                </c:pt>
                <c:pt idx="30">
                  <c:v>1</c:v>
                </c:pt>
                <c:pt idx="31">
                  <c:v>0.89999999999999991</c:v>
                </c:pt>
                <c:pt idx="32">
                  <c:v>0.7</c:v>
                </c:pt>
                <c:pt idx="33">
                  <c:v>0.60000000000000009</c:v>
                </c:pt>
                <c:pt idx="34">
                  <c:v>0.89999999999999991</c:v>
                </c:pt>
                <c:pt idx="35">
                  <c:v>0.60000000000000009</c:v>
                </c:pt>
                <c:pt idx="36">
                  <c:v>0.19999999999999996</c:v>
                </c:pt>
                <c:pt idx="37">
                  <c:v>0.60000000000000009</c:v>
                </c:pt>
                <c:pt idx="38">
                  <c:v>0.19999999999999996</c:v>
                </c:pt>
                <c:pt idx="39">
                  <c:v>1</c:v>
                </c:pt>
                <c:pt idx="40">
                  <c:v>0.30000000000000004</c:v>
                </c:pt>
                <c:pt idx="41">
                  <c:v>1</c:v>
                </c:pt>
                <c:pt idx="42">
                  <c:v>0.5</c:v>
                </c:pt>
                <c:pt idx="43">
                  <c:v>1</c:v>
                </c:pt>
                <c:pt idx="44">
                  <c:v>0.89999999999999991</c:v>
                </c:pt>
                <c:pt idx="45">
                  <c:v>0.19999999999999996</c:v>
                </c:pt>
                <c:pt idx="46">
                  <c:v>0.89999999999999991</c:v>
                </c:pt>
                <c:pt idx="47">
                  <c:v>0.8</c:v>
                </c:pt>
                <c:pt idx="48">
                  <c:v>0.7</c:v>
                </c:pt>
                <c:pt idx="49">
                  <c:v>1</c:v>
                </c:pt>
                <c:pt idx="50">
                  <c:v>0.89999999999999991</c:v>
                </c:pt>
                <c:pt idx="51">
                  <c:v>0.89999999999999991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0.5</c:v>
                </c:pt>
                <c:pt idx="56">
                  <c:v>0.89999999999999991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7E-4C92-8DFF-DDE4E4377556}"/>
            </c:ext>
          </c:extLst>
        </c:ser>
        <c:ser>
          <c:idx val="1"/>
          <c:order val="1"/>
          <c:tx>
            <c:strRef>
              <c:f>Ponderación!$K$50</c:f>
              <c:strCache>
                <c:ptCount val="1"/>
                <c:pt idx="0">
                  <c:v>Promedio</c:v>
                </c:pt>
              </c:strCache>
            </c:strRef>
          </c:tx>
          <c:spPr>
            <a:ln w="9525" cmpd="sng">
              <a:solidFill>
                <a:srgbClr val="EA4335">
                  <a:alpha val="93000"/>
                </a:srgbClr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name>Promedio</c:nam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Ponderación!$T$26:$T$63</c:f>
              <c:numCache>
                <c:formatCode>General</c:formatCode>
                <c:ptCount val="38"/>
              </c:numCache>
            </c:numRef>
          </c:cat>
          <c:val>
            <c:numRef>
              <c:f>Ponderación!$M$141:$M$197</c:f>
              <c:numCache>
                <c:formatCode>0.00%</c:formatCode>
                <c:ptCount val="57"/>
                <c:pt idx="0">
                  <c:v>0.65438596491228063</c:v>
                </c:pt>
                <c:pt idx="1">
                  <c:v>0.65438596491228063</c:v>
                </c:pt>
                <c:pt idx="2">
                  <c:v>0.65438596491228063</c:v>
                </c:pt>
                <c:pt idx="3">
                  <c:v>0.65438596491228063</c:v>
                </c:pt>
                <c:pt idx="4">
                  <c:v>0.65438596491228063</c:v>
                </c:pt>
                <c:pt idx="5">
                  <c:v>0.65438596491228063</c:v>
                </c:pt>
                <c:pt idx="6">
                  <c:v>0.65438596491228063</c:v>
                </c:pt>
                <c:pt idx="7">
                  <c:v>0.65438596491228063</c:v>
                </c:pt>
                <c:pt idx="8">
                  <c:v>0.65438596491228063</c:v>
                </c:pt>
                <c:pt idx="9">
                  <c:v>0.65438596491228063</c:v>
                </c:pt>
                <c:pt idx="10">
                  <c:v>0.65438596491228063</c:v>
                </c:pt>
                <c:pt idx="11">
                  <c:v>0.65438596491228063</c:v>
                </c:pt>
                <c:pt idx="12">
                  <c:v>0.65438596491228063</c:v>
                </c:pt>
                <c:pt idx="13">
                  <c:v>0.65438596491228063</c:v>
                </c:pt>
                <c:pt idx="14">
                  <c:v>0.65438596491228063</c:v>
                </c:pt>
                <c:pt idx="15">
                  <c:v>0.65438596491228063</c:v>
                </c:pt>
                <c:pt idx="16">
                  <c:v>0.65438596491228063</c:v>
                </c:pt>
                <c:pt idx="17">
                  <c:v>0.65438596491228063</c:v>
                </c:pt>
                <c:pt idx="18">
                  <c:v>0.65438596491228063</c:v>
                </c:pt>
                <c:pt idx="19">
                  <c:v>0.65438596491228063</c:v>
                </c:pt>
                <c:pt idx="20">
                  <c:v>0.65438596491228063</c:v>
                </c:pt>
                <c:pt idx="21">
                  <c:v>0.65438596491228063</c:v>
                </c:pt>
                <c:pt idx="22">
                  <c:v>0.65438596491228063</c:v>
                </c:pt>
                <c:pt idx="23">
                  <c:v>0.65438596491228063</c:v>
                </c:pt>
                <c:pt idx="24">
                  <c:v>0.65438596491228063</c:v>
                </c:pt>
                <c:pt idx="25">
                  <c:v>0.65438596491228063</c:v>
                </c:pt>
                <c:pt idx="26">
                  <c:v>0.65438596491228063</c:v>
                </c:pt>
                <c:pt idx="27">
                  <c:v>0.65438596491228063</c:v>
                </c:pt>
                <c:pt idx="28">
                  <c:v>0.65438596491228063</c:v>
                </c:pt>
                <c:pt idx="29">
                  <c:v>0.65438596491228063</c:v>
                </c:pt>
                <c:pt idx="30">
                  <c:v>0.65438596491228063</c:v>
                </c:pt>
                <c:pt idx="31">
                  <c:v>0.65438596491228063</c:v>
                </c:pt>
                <c:pt idx="32">
                  <c:v>0.65438596491228063</c:v>
                </c:pt>
                <c:pt idx="33">
                  <c:v>0.65438596491228063</c:v>
                </c:pt>
                <c:pt idx="34">
                  <c:v>0.65438596491228063</c:v>
                </c:pt>
                <c:pt idx="35">
                  <c:v>0.65438596491228063</c:v>
                </c:pt>
                <c:pt idx="36">
                  <c:v>0.65438596491228063</c:v>
                </c:pt>
                <c:pt idx="37">
                  <c:v>0.65438596491228063</c:v>
                </c:pt>
                <c:pt idx="38">
                  <c:v>0.65438596491228063</c:v>
                </c:pt>
                <c:pt idx="39">
                  <c:v>0.65438596491228063</c:v>
                </c:pt>
                <c:pt idx="40">
                  <c:v>0.65438596491228063</c:v>
                </c:pt>
                <c:pt idx="41">
                  <c:v>0.65438596491228063</c:v>
                </c:pt>
                <c:pt idx="42">
                  <c:v>0.65438596491228063</c:v>
                </c:pt>
                <c:pt idx="43">
                  <c:v>0.65438596491228063</c:v>
                </c:pt>
                <c:pt idx="44">
                  <c:v>0.65438596491228063</c:v>
                </c:pt>
                <c:pt idx="45">
                  <c:v>0.65438596491228063</c:v>
                </c:pt>
                <c:pt idx="46">
                  <c:v>0.65438596491228063</c:v>
                </c:pt>
                <c:pt idx="47">
                  <c:v>0.65438596491228063</c:v>
                </c:pt>
                <c:pt idx="48">
                  <c:v>0.65438596491228063</c:v>
                </c:pt>
                <c:pt idx="49">
                  <c:v>0.65438596491228063</c:v>
                </c:pt>
                <c:pt idx="50">
                  <c:v>0.65438596491228063</c:v>
                </c:pt>
                <c:pt idx="51">
                  <c:v>0.65438596491228063</c:v>
                </c:pt>
                <c:pt idx="52">
                  <c:v>0.65438596491228063</c:v>
                </c:pt>
                <c:pt idx="53">
                  <c:v>0.65438596491228063</c:v>
                </c:pt>
                <c:pt idx="54">
                  <c:v>0.65438596491228063</c:v>
                </c:pt>
                <c:pt idx="55">
                  <c:v>0.65438596491228063</c:v>
                </c:pt>
                <c:pt idx="56">
                  <c:v>0.65438596491228063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7E-4C92-8DFF-DDE4E4377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572094"/>
        <c:axId val="1370030314"/>
      </c:lineChart>
      <c:catAx>
        <c:axId val="20445720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70030314"/>
        <c:crosses val="autoZero"/>
        <c:auto val="1"/>
        <c:lblAlgn val="ctr"/>
        <c:lblOffset val="100"/>
        <c:noMultiLvlLbl val="1"/>
      </c:catAx>
      <c:valAx>
        <c:axId val="13700303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457209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 lvl="0" rtl="0">
            <a:defRPr sz="1200" b="0">
              <a:solidFill>
                <a:srgbClr val="434343"/>
              </a:solidFill>
              <a:latin typeface="Arial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AutoEvaluación estado GA - Planificación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Ponderación!$E$2</c:f>
              <c:strCache>
                <c:ptCount val="1"/>
                <c:pt idx="0">
                  <c:v>Planificación</c:v>
                </c:pt>
              </c:strCache>
            </c:strRef>
          </c:tx>
          <c:spPr>
            <a:ln w="28575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Ponderación!$J$4:$J$60</c:f>
              <c:numCache>
                <c:formatCode>General</c:formatCode>
                <c:ptCount val="57"/>
              </c:numCache>
            </c:numRef>
          </c:cat>
          <c:val>
            <c:numRef>
              <c:f>Ponderación!$E$4:$E$60</c:f>
              <c:numCache>
                <c:formatCode>0.00%</c:formatCode>
                <c:ptCount val="57"/>
                <c:pt idx="0">
                  <c:v>0.89999999999999991</c:v>
                </c:pt>
                <c:pt idx="1">
                  <c:v>0.89999999999999991</c:v>
                </c:pt>
                <c:pt idx="2">
                  <c:v>0.7</c:v>
                </c:pt>
                <c:pt idx="3">
                  <c:v>0.7</c:v>
                </c:pt>
                <c:pt idx="4">
                  <c:v>0.8</c:v>
                </c:pt>
                <c:pt idx="5">
                  <c:v>0.19999999999999996</c:v>
                </c:pt>
                <c:pt idx="6">
                  <c:v>0.19999999999999996</c:v>
                </c:pt>
                <c:pt idx="7">
                  <c:v>0.5</c:v>
                </c:pt>
                <c:pt idx="8">
                  <c:v>9.9999999999999978E-2</c:v>
                </c:pt>
                <c:pt idx="9">
                  <c:v>0.4</c:v>
                </c:pt>
                <c:pt idx="10">
                  <c:v>0</c:v>
                </c:pt>
                <c:pt idx="11">
                  <c:v>0.30000000000000004</c:v>
                </c:pt>
                <c:pt idx="12">
                  <c:v>0.7</c:v>
                </c:pt>
                <c:pt idx="13">
                  <c:v>1</c:v>
                </c:pt>
                <c:pt idx="14">
                  <c:v>0.4</c:v>
                </c:pt>
                <c:pt idx="15">
                  <c:v>1</c:v>
                </c:pt>
                <c:pt idx="16">
                  <c:v>1</c:v>
                </c:pt>
                <c:pt idx="17">
                  <c:v>0.8</c:v>
                </c:pt>
                <c:pt idx="18">
                  <c:v>1</c:v>
                </c:pt>
                <c:pt idx="19">
                  <c:v>0.89999999999999991</c:v>
                </c:pt>
                <c:pt idx="20">
                  <c:v>1</c:v>
                </c:pt>
                <c:pt idx="21">
                  <c:v>0.5</c:v>
                </c:pt>
                <c:pt idx="22">
                  <c:v>0.60000000000000009</c:v>
                </c:pt>
                <c:pt idx="23">
                  <c:v>0.5</c:v>
                </c:pt>
                <c:pt idx="24">
                  <c:v>0.4</c:v>
                </c:pt>
                <c:pt idx="25">
                  <c:v>9.9999999999999978E-2</c:v>
                </c:pt>
                <c:pt idx="26">
                  <c:v>1</c:v>
                </c:pt>
                <c:pt idx="27">
                  <c:v>0.19999999999999996</c:v>
                </c:pt>
                <c:pt idx="28">
                  <c:v>9.9999999999999978E-2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0.8</c:v>
                </c:pt>
                <c:pt idx="35">
                  <c:v>0.5</c:v>
                </c:pt>
                <c:pt idx="36">
                  <c:v>0.19999999999999996</c:v>
                </c:pt>
                <c:pt idx="37">
                  <c:v>0.5</c:v>
                </c:pt>
                <c:pt idx="38">
                  <c:v>0.30000000000000004</c:v>
                </c:pt>
                <c:pt idx="39">
                  <c:v>1</c:v>
                </c:pt>
                <c:pt idx="40">
                  <c:v>0.60000000000000009</c:v>
                </c:pt>
                <c:pt idx="41">
                  <c:v>1</c:v>
                </c:pt>
                <c:pt idx="42">
                  <c:v>0.5</c:v>
                </c:pt>
                <c:pt idx="43">
                  <c:v>1</c:v>
                </c:pt>
                <c:pt idx="44">
                  <c:v>0.5</c:v>
                </c:pt>
                <c:pt idx="45">
                  <c:v>1</c:v>
                </c:pt>
                <c:pt idx="46">
                  <c:v>0.8</c:v>
                </c:pt>
                <c:pt idx="47">
                  <c:v>0.60000000000000009</c:v>
                </c:pt>
                <c:pt idx="48">
                  <c:v>0.60000000000000009</c:v>
                </c:pt>
                <c:pt idx="49">
                  <c:v>0.8</c:v>
                </c:pt>
                <c:pt idx="50">
                  <c:v>0.89999999999999991</c:v>
                </c:pt>
                <c:pt idx="51">
                  <c:v>0.8</c:v>
                </c:pt>
                <c:pt idx="52">
                  <c:v>1</c:v>
                </c:pt>
                <c:pt idx="53">
                  <c:v>1</c:v>
                </c:pt>
                <c:pt idx="54">
                  <c:v>0.8</c:v>
                </c:pt>
                <c:pt idx="55">
                  <c:v>0.7</c:v>
                </c:pt>
                <c:pt idx="5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9-4111-83E4-90A3D2236B09}"/>
            </c:ext>
          </c:extLst>
        </c:ser>
        <c:ser>
          <c:idx val="1"/>
          <c:order val="1"/>
          <c:tx>
            <c:strRef>
              <c:f>Ponderación!$K$50</c:f>
              <c:strCache>
                <c:ptCount val="1"/>
                <c:pt idx="0">
                  <c:v>Promedio</c:v>
                </c:pt>
              </c:strCache>
            </c:strRef>
          </c:tx>
          <c:spPr>
            <a:ln w="9525" cmpd="sng">
              <a:solidFill>
                <a:srgbClr val="EA4335">
                  <a:alpha val="93000"/>
                </a:srgbClr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name>Promedio</c:nam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Ponderación!$T$26:$T$63</c:f>
              <c:numCache>
                <c:formatCode>General</c:formatCode>
                <c:ptCount val="38"/>
              </c:numCache>
            </c:numRef>
          </c:cat>
          <c:val>
            <c:numRef>
              <c:f>Ponderación!$O$141:$O$197</c:f>
              <c:numCache>
                <c:formatCode>0.00%</c:formatCode>
                <c:ptCount val="57"/>
                <c:pt idx="0">
                  <c:v>0.66315789473684217</c:v>
                </c:pt>
                <c:pt idx="1">
                  <c:v>0.66315789473684217</c:v>
                </c:pt>
                <c:pt idx="2">
                  <c:v>0.66315789473684217</c:v>
                </c:pt>
                <c:pt idx="3">
                  <c:v>0.66315789473684217</c:v>
                </c:pt>
                <c:pt idx="4">
                  <c:v>0.66315789473684217</c:v>
                </c:pt>
                <c:pt idx="5">
                  <c:v>0.66315789473684217</c:v>
                </c:pt>
                <c:pt idx="6">
                  <c:v>0.66315789473684217</c:v>
                </c:pt>
                <c:pt idx="7">
                  <c:v>0.66315789473684217</c:v>
                </c:pt>
                <c:pt idx="8">
                  <c:v>0.66315789473684217</c:v>
                </c:pt>
                <c:pt idx="9">
                  <c:v>0.66315789473684217</c:v>
                </c:pt>
                <c:pt idx="10">
                  <c:v>0.66315789473684217</c:v>
                </c:pt>
                <c:pt idx="11">
                  <c:v>0.66315789473684217</c:v>
                </c:pt>
                <c:pt idx="12">
                  <c:v>0.66315789473684217</c:v>
                </c:pt>
                <c:pt idx="13">
                  <c:v>0.66315789473684217</c:v>
                </c:pt>
                <c:pt idx="14">
                  <c:v>0.66315789473684217</c:v>
                </c:pt>
                <c:pt idx="15">
                  <c:v>0.66315789473684217</c:v>
                </c:pt>
                <c:pt idx="16">
                  <c:v>0.66315789473684217</c:v>
                </c:pt>
                <c:pt idx="17">
                  <c:v>0.66315789473684217</c:v>
                </c:pt>
                <c:pt idx="18">
                  <c:v>0.66315789473684217</c:v>
                </c:pt>
                <c:pt idx="19">
                  <c:v>0.66315789473684217</c:v>
                </c:pt>
                <c:pt idx="20">
                  <c:v>0.66315789473684217</c:v>
                </c:pt>
                <c:pt idx="21">
                  <c:v>0.66315789473684217</c:v>
                </c:pt>
                <c:pt idx="22">
                  <c:v>0.66315789473684217</c:v>
                </c:pt>
                <c:pt idx="23">
                  <c:v>0.66315789473684217</c:v>
                </c:pt>
                <c:pt idx="24">
                  <c:v>0.66315789473684217</c:v>
                </c:pt>
                <c:pt idx="25">
                  <c:v>0.66315789473684217</c:v>
                </c:pt>
                <c:pt idx="26">
                  <c:v>0.66315789473684217</c:v>
                </c:pt>
                <c:pt idx="27">
                  <c:v>0.66315789473684217</c:v>
                </c:pt>
                <c:pt idx="28">
                  <c:v>0.66315789473684217</c:v>
                </c:pt>
                <c:pt idx="29">
                  <c:v>0.66315789473684217</c:v>
                </c:pt>
                <c:pt idx="30">
                  <c:v>0.66315789473684217</c:v>
                </c:pt>
                <c:pt idx="31">
                  <c:v>0.66315789473684217</c:v>
                </c:pt>
                <c:pt idx="32">
                  <c:v>0.66315789473684217</c:v>
                </c:pt>
                <c:pt idx="33">
                  <c:v>0.66315789473684217</c:v>
                </c:pt>
                <c:pt idx="34">
                  <c:v>0.66315789473684217</c:v>
                </c:pt>
                <c:pt idx="35">
                  <c:v>0.66315789473684217</c:v>
                </c:pt>
                <c:pt idx="36">
                  <c:v>0.66315789473684217</c:v>
                </c:pt>
                <c:pt idx="37">
                  <c:v>0.66315789473684217</c:v>
                </c:pt>
                <c:pt idx="38">
                  <c:v>0.66315789473684217</c:v>
                </c:pt>
                <c:pt idx="39">
                  <c:v>0.66315789473684217</c:v>
                </c:pt>
                <c:pt idx="40">
                  <c:v>0.66315789473684217</c:v>
                </c:pt>
                <c:pt idx="41">
                  <c:v>0.66315789473684217</c:v>
                </c:pt>
                <c:pt idx="42">
                  <c:v>0.66315789473684217</c:v>
                </c:pt>
                <c:pt idx="43">
                  <c:v>0.66315789473684217</c:v>
                </c:pt>
                <c:pt idx="44">
                  <c:v>0.66315789473684217</c:v>
                </c:pt>
                <c:pt idx="45">
                  <c:v>0.66315789473684217</c:v>
                </c:pt>
                <c:pt idx="46">
                  <c:v>0.66315789473684217</c:v>
                </c:pt>
                <c:pt idx="47">
                  <c:v>0.66315789473684217</c:v>
                </c:pt>
                <c:pt idx="48">
                  <c:v>0.66315789473684217</c:v>
                </c:pt>
                <c:pt idx="49">
                  <c:v>0.66315789473684217</c:v>
                </c:pt>
                <c:pt idx="50">
                  <c:v>0.66315789473684217</c:v>
                </c:pt>
                <c:pt idx="51">
                  <c:v>0.66315789473684217</c:v>
                </c:pt>
                <c:pt idx="52">
                  <c:v>0.66315789473684217</c:v>
                </c:pt>
                <c:pt idx="53">
                  <c:v>0.66315789473684217</c:v>
                </c:pt>
                <c:pt idx="54">
                  <c:v>0.66315789473684217</c:v>
                </c:pt>
                <c:pt idx="55">
                  <c:v>0.66315789473684217</c:v>
                </c:pt>
                <c:pt idx="56">
                  <c:v>0.66315789473684217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9-4111-83E4-90A3D2236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572094"/>
        <c:axId val="1370030314"/>
      </c:lineChart>
      <c:catAx>
        <c:axId val="20445720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70030314"/>
        <c:crosses val="autoZero"/>
        <c:auto val="1"/>
        <c:lblAlgn val="ctr"/>
        <c:lblOffset val="100"/>
        <c:noMultiLvlLbl val="1"/>
      </c:catAx>
      <c:valAx>
        <c:axId val="13700303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457209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0632856542920783"/>
          <c:y val="6.3516484039905591E-2"/>
          <c:w val="0.34279750767973466"/>
          <c:h val="3.429517492424855E-2"/>
        </c:manualLayout>
      </c:layout>
      <c:overlay val="0"/>
      <c:txPr>
        <a:bodyPr/>
        <a:lstStyle/>
        <a:p>
          <a:pPr lvl="0" rtl="0">
            <a:defRPr sz="1200" b="0">
              <a:solidFill>
                <a:srgbClr val="434343"/>
              </a:solidFill>
              <a:latin typeface="Arial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AutoEvaluación estado GA - Apoyo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Ponderación!$F$2</c:f>
              <c:strCache>
                <c:ptCount val="1"/>
                <c:pt idx="0">
                  <c:v>Apoyo</c:v>
                </c:pt>
              </c:strCache>
            </c:strRef>
          </c:tx>
          <c:spPr>
            <a:ln w="28575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Ponderación!$J$4:$J$60</c:f>
              <c:numCache>
                <c:formatCode>General</c:formatCode>
                <c:ptCount val="57"/>
              </c:numCache>
            </c:numRef>
          </c:cat>
          <c:val>
            <c:numRef>
              <c:f>Ponderación!$F$4:$F$60</c:f>
              <c:numCache>
                <c:formatCode>0.00%</c:formatCode>
                <c:ptCount val="57"/>
                <c:pt idx="0">
                  <c:v>0.78571428571428581</c:v>
                </c:pt>
                <c:pt idx="1">
                  <c:v>1</c:v>
                </c:pt>
                <c:pt idx="2">
                  <c:v>0.5714285714285714</c:v>
                </c:pt>
                <c:pt idx="3">
                  <c:v>0.5</c:v>
                </c:pt>
                <c:pt idx="4">
                  <c:v>0.78571428571428581</c:v>
                </c:pt>
                <c:pt idx="5">
                  <c:v>0.1428571428571429</c:v>
                </c:pt>
                <c:pt idx="6">
                  <c:v>0.4285714285714286</c:v>
                </c:pt>
                <c:pt idx="7">
                  <c:v>0.3571428571428571</c:v>
                </c:pt>
                <c:pt idx="8">
                  <c:v>0</c:v>
                </c:pt>
                <c:pt idx="9">
                  <c:v>0.2142857142857143</c:v>
                </c:pt>
                <c:pt idx="10">
                  <c:v>0</c:v>
                </c:pt>
                <c:pt idx="11">
                  <c:v>0</c:v>
                </c:pt>
                <c:pt idx="12">
                  <c:v>0.5714285714285714</c:v>
                </c:pt>
                <c:pt idx="13">
                  <c:v>0.78571428571428581</c:v>
                </c:pt>
                <c:pt idx="14">
                  <c:v>0.2142857142857143</c:v>
                </c:pt>
                <c:pt idx="15">
                  <c:v>0.85714285714285721</c:v>
                </c:pt>
                <c:pt idx="16">
                  <c:v>1</c:v>
                </c:pt>
                <c:pt idx="17">
                  <c:v>0.71428571428571419</c:v>
                </c:pt>
                <c:pt idx="18">
                  <c:v>0.85714285714285721</c:v>
                </c:pt>
                <c:pt idx="19">
                  <c:v>0.9285714285714286</c:v>
                </c:pt>
                <c:pt idx="20">
                  <c:v>1</c:v>
                </c:pt>
                <c:pt idx="21">
                  <c:v>0.5</c:v>
                </c:pt>
                <c:pt idx="22">
                  <c:v>0.5714285714285714</c:v>
                </c:pt>
                <c:pt idx="23">
                  <c:v>0.2857142857142857</c:v>
                </c:pt>
                <c:pt idx="24">
                  <c:v>0.1428571428571429</c:v>
                </c:pt>
                <c:pt idx="25">
                  <c:v>7.1428571428571397E-2</c:v>
                </c:pt>
                <c:pt idx="26">
                  <c:v>0.71428571428571419</c:v>
                </c:pt>
                <c:pt idx="27">
                  <c:v>0.2142857142857143</c:v>
                </c:pt>
                <c:pt idx="28">
                  <c:v>7.1428571428571397E-2</c:v>
                </c:pt>
                <c:pt idx="29">
                  <c:v>7.1428571428571397E-2</c:v>
                </c:pt>
                <c:pt idx="30">
                  <c:v>0.9285714285714286</c:v>
                </c:pt>
                <c:pt idx="31">
                  <c:v>0.71428571428571419</c:v>
                </c:pt>
                <c:pt idx="32">
                  <c:v>0.85714285714285721</c:v>
                </c:pt>
                <c:pt idx="33">
                  <c:v>1</c:v>
                </c:pt>
                <c:pt idx="34">
                  <c:v>0.64285714285714279</c:v>
                </c:pt>
                <c:pt idx="35">
                  <c:v>0.64285714285714279</c:v>
                </c:pt>
                <c:pt idx="36">
                  <c:v>0</c:v>
                </c:pt>
                <c:pt idx="37">
                  <c:v>0.4285714285714286</c:v>
                </c:pt>
                <c:pt idx="38">
                  <c:v>0.71428571428571419</c:v>
                </c:pt>
                <c:pt idx="39">
                  <c:v>0.9285714285714286</c:v>
                </c:pt>
                <c:pt idx="40">
                  <c:v>0.1428571428571429</c:v>
                </c:pt>
                <c:pt idx="41">
                  <c:v>1</c:v>
                </c:pt>
                <c:pt idx="42">
                  <c:v>0.5</c:v>
                </c:pt>
                <c:pt idx="43">
                  <c:v>1</c:v>
                </c:pt>
                <c:pt idx="44">
                  <c:v>0.5</c:v>
                </c:pt>
                <c:pt idx="45">
                  <c:v>1</c:v>
                </c:pt>
                <c:pt idx="46">
                  <c:v>0.71428571428571419</c:v>
                </c:pt>
                <c:pt idx="47">
                  <c:v>0.71428571428571419</c:v>
                </c:pt>
                <c:pt idx="48">
                  <c:v>0.3571428571428571</c:v>
                </c:pt>
                <c:pt idx="49">
                  <c:v>0.85714285714285721</c:v>
                </c:pt>
                <c:pt idx="50">
                  <c:v>0.78571428571428581</c:v>
                </c:pt>
                <c:pt idx="51">
                  <c:v>0.9285714285714286</c:v>
                </c:pt>
                <c:pt idx="52">
                  <c:v>1</c:v>
                </c:pt>
                <c:pt idx="53">
                  <c:v>0.78571428571428581</c:v>
                </c:pt>
                <c:pt idx="54">
                  <c:v>0.85714285714285721</c:v>
                </c:pt>
                <c:pt idx="55">
                  <c:v>0.71428571428571419</c:v>
                </c:pt>
                <c:pt idx="5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E-4E4E-A909-316CA1C096E6}"/>
            </c:ext>
          </c:extLst>
        </c:ser>
        <c:ser>
          <c:idx val="1"/>
          <c:order val="1"/>
          <c:tx>
            <c:strRef>
              <c:f>Ponderación!$K$50</c:f>
              <c:strCache>
                <c:ptCount val="1"/>
                <c:pt idx="0">
                  <c:v>Promedio</c:v>
                </c:pt>
              </c:strCache>
            </c:strRef>
          </c:tx>
          <c:spPr>
            <a:ln w="9525" cmpd="sng">
              <a:solidFill>
                <a:srgbClr val="EA4335">
                  <a:alpha val="93000"/>
                </a:srgbClr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name>Promedio</c:nam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Ponderación!$T$26:$T$63</c:f>
              <c:numCache>
                <c:formatCode>General</c:formatCode>
                <c:ptCount val="38"/>
              </c:numCache>
            </c:numRef>
          </c:cat>
          <c:val>
            <c:numRef>
              <c:f>Ponderación!$P$141:$P$197</c:f>
              <c:numCache>
                <c:formatCode>0.00%</c:formatCode>
                <c:ptCount val="57"/>
                <c:pt idx="0">
                  <c:v>0.59774436090225547</c:v>
                </c:pt>
                <c:pt idx="1">
                  <c:v>0.59774436090225547</c:v>
                </c:pt>
                <c:pt idx="2">
                  <c:v>0.59774436090225547</c:v>
                </c:pt>
                <c:pt idx="3">
                  <c:v>0.59774436090225547</c:v>
                </c:pt>
                <c:pt idx="4">
                  <c:v>0.59774436090225547</c:v>
                </c:pt>
                <c:pt idx="5">
                  <c:v>0.59774436090225547</c:v>
                </c:pt>
                <c:pt idx="6">
                  <c:v>0.59774436090225547</c:v>
                </c:pt>
                <c:pt idx="7">
                  <c:v>0.59774436090225547</c:v>
                </c:pt>
                <c:pt idx="8">
                  <c:v>0.59774436090225547</c:v>
                </c:pt>
                <c:pt idx="9">
                  <c:v>0.59774436090225547</c:v>
                </c:pt>
                <c:pt idx="10">
                  <c:v>0.59774436090225547</c:v>
                </c:pt>
                <c:pt idx="11">
                  <c:v>0.59774436090225547</c:v>
                </c:pt>
                <c:pt idx="12">
                  <c:v>0.59774436090225547</c:v>
                </c:pt>
                <c:pt idx="13">
                  <c:v>0.59774436090225547</c:v>
                </c:pt>
                <c:pt idx="14">
                  <c:v>0.59774436090225547</c:v>
                </c:pt>
                <c:pt idx="15">
                  <c:v>0.59774436090225547</c:v>
                </c:pt>
                <c:pt idx="16">
                  <c:v>0.59774436090225547</c:v>
                </c:pt>
                <c:pt idx="17">
                  <c:v>0.59774436090225547</c:v>
                </c:pt>
                <c:pt idx="18">
                  <c:v>0.59774436090225547</c:v>
                </c:pt>
                <c:pt idx="19">
                  <c:v>0.59774436090225547</c:v>
                </c:pt>
                <c:pt idx="20">
                  <c:v>0.59774436090225547</c:v>
                </c:pt>
                <c:pt idx="21">
                  <c:v>0.59774436090225547</c:v>
                </c:pt>
                <c:pt idx="22">
                  <c:v>0.59774436090225547</c:v>
                </c:pt>
                <c:pt idx="23">
                  <c:v>0.59774436090225547</c:v>
                </c:pt>
                <c:pt idx="24">
                  <c:v>0.59774436090225547</c:v>
                </c:pt>
                <c:pt idx="25">
                  <c:v>0.59774436090225547</c:v>
                </c:pt>
                <c:pt idx="26">
                  <c:v>0.59774436090225547</c:v>
                </c:pt>
                <c:pt idx="27">
                  <c:v>0.59774436090225547</c:v>
                </c:pt>
                <c:pt idx="28">
                  <c:v>0.59774436090225547</c:v>
                </c:pt>
                <c:pt idx="29">
                  <c:v>0.59774436090225547</c:v>
                </c:pt>
                <c:pt idx="30">
                  <c:v>0.59774436090225547</c:v>
                </c:pt>
                <c:pt idx="31">
                  <c:v>0.59774436090225547</c:v>
                </c:pt>
                <c:pt idx="32">
                  <c:v>0.59774436090225547</c:v>
                </c:pt>
                <c:pt idx="33">
                  <c:v>0.59774436090225547</c:v>
                </c:pt>
                <c:pt idx="34">
                  <c:v>0.59774436090225547</c:v>
                </c:pt>
                <c:pt idx="35">
                  <c:v>0.59774436090225547</c:v>
                </c:pt>
                <c:pt idx="36">
                  <c:v>0.59774436090225547</c:v>
                </c:pt>
                <c:pt idx="37">
                  <c:v>0.59774436090225547</c:v>
                </c:pt>
                <c:pt idx="38">
                  <c:v>0.59774436090225547</c:v>
                </c:pt>
                <c:pt idx="39">
                  <c:v>0.59774436090225547</c:v>
                </c:pt>
                <c:pt idx="40">
                  <c:v>0.59774436090225547</c:v>
                </c:pt>
                <c:pt idx="41">
                  <c:v>0.59774436090225547</c:v>
                </c:pt>
                <c:pt idx="42">
                  <c:v>0.59774436090225547</c:v>
                </c:pt>
                <c:pt idx="43">
                  <c:v>0.59774436090225547</c:v>
                </c:pt>
                <c:pt idx="44">
                  <c:v>0.59774436090225547</c:v>
                </c:pt>
                <c:pt idx="45">
                  <c:v>0.59774436090225547</c:v>
                </c:pt>
                <c:pt idx="46">
                  <c:v>0.59774436090225547</c:v>
                </c:pt>
                <c:pt idx="47">
                  <c:v>0.59774436090225547</c:v>
                </c:pt>
                <c:pt idx="48">
                  <c:v>0.59774436090225547</c:v>
                </c:pt>
                <c:pt idx="49">
                  <c:v>0.59774436090225547</c:v>
                </c:pt>
                <c:pt idx="50">
                  <c:v>0.59774436090225547</c:v>
                </c:pt>
                <c:pt idx="51">
                  <c:v>0.59774436090225547</c:v>
                </c:pt>
                <c:pt idx="52">
                  <c:v>0.59774436090225547</c:v>
                </c:pt>
                <c:pt idx="53">
                  <c:v>0.59774436090225547</c:v>
                </c:pt>
                <c:pt idx="54">
                  <c:v>0.59774436090225547</c:v>
                </c:pt>
                <c:pt idx="55">
                  <c:v>0.59774436090225547</c:v>
                </c:pt>
                <c:pt idx="56">
                  <c:v>0.59774436090225547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E-4E4E-A909-316CA1C09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572094"/>
        <c:axId val="1370030314"/>
      </c:lineChart>
      <c:catAx>
        <c:axId val="20445720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70030314"/>
        <c:crosses val="autoZero"/>
        <c:auto val="1"/>
        <c:lblAlgn val="ctr"/>
        <c:lblOffset val="100"/>
        <c:noMultiLvlLbl val="1"/>
      </c:catAx>
      <c:valAx>
        <c:axId val="13700303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457209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 lvl="0" rtl="0">
            <a:defRPr sz="1200" b="0">
              <a:solidFill>
                <a:srgbClr val="434343"/>
              </a:solidFill>
              <a:latin typeface="Arial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AutoEvaluación estado GA -</a:t>
            </a:r>
            <a:r>
              <a:rPr lang="es-CO" b="0" baseline="0">
                <a:solidFill>
                  <a:srgbClr val="757575"/>
                </a:solidFill>
                <a:latin typeface="+mn-lt"/>
              </a:rPr>
              <a:t> Operación</a:t>
            </a:r>
            <a:endParaRPr lang="es-CO" b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Ponderación!$G$2</c:f>
              <c:strCache>
                <c:ptCount val="1"/>
                <c:pt idx="0">
                  <c:v>Operación</c:v>
                </c:pt>
              </c:strCache>
            </c:strRef>
          </c:tx>
          <c:spPr>
            <a:ln w="28575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Ponderación!$J$4:$J$60</c:f>
              <c:numCache>
                <c:formatCode>General</c:formatCode>
                <c:ptCount val="57"/>
              </c:numCache>
            </c:numRef>
          </c:cat>
          <c:val>
            <c:numRef>
              <c:f>Ponderación!$G$4:$G$60</c:f>
              <c:numCache>
                <c:formatCode>0.00%</c:formatCode>
                <c:ptCount val="57"/>
                <c:pt idx="0">
                  <c:v>0.89999999999999991</c:v>
                </c:pt>
                <c:pt idx="1">
                  <c:v>1</c:v>
                </c:pt>
                <c:pt idx="2">
                  <c:v>0.5</c:v>
                </c:pt>
                <c:pt idx="3">
                  <c:v>0.60000000000000009</c:v>
                </c:pt>
                <c:pt idx="4">
                  <c:v>1</c:v>
                </c:pt>
                <c:pt idx="5">
                  <c:v>0.19999999999999996</c:v>
                </c:pt>
                <c:pt idx="6">
                  <c:v>0.19999999999999996</c:v>
                </c:pt>
                <c:pt idx="7">
                  <c:v>0.4</c:v>
                </c:pt>
                <c:pt idx="8">
                  <c:v>0.4</c:v>
                </c:pt>
                <c:pt idx="9">
                  <c:v>0</c:v>
                </c:pt>
                <c:pt idx="10">
                  <c:v>0</c:v>
                </c:pt>
                <c:pt idx="11">
                  <c:v>0.30000000000000004</c:v>
                </c:pt>
                <c:pt idx="12">
                  <c:v>0.5</c:v>
                </c:pt>
                <c:pt idx="13">
                  <c:v>0.60000000000000009</c:v>
                </c:pt>
                <c:pt idx="14">
                  <c:v>0.30000000000000004</c:v>
                </c:pt>
                <c:pt idx="15">
                  <c:v>1</c:v>
                </c:pt>
                <c:pt idx="16">
                  <c:v>0.89999999999999991</c:v>
                </c:pt>
                <c:pt idx="17">
                  <c:v>0.60000000000000009</c:v>
                </c:pt>
                <c:pt idx="18">
                  <c:v>0.7</c:v>
                </c:pt>
                <c:pt idx="19">
                  <c:v>0.89999999999999991</c:v>
                </c:pt>
                <c:pt idx="20">
                  <c:v>1</c:v>
                </c:pt>
                <c:pt idx="21">
                  <c:v>0.5</c:v>
                </c:pt>
                <c:pt idx="22">
                  <c:v>0.7</c:v>
                </c:pt>
                <c:pt idx="23">
                  <c:v>0</c:v>
                </c:pt>
                <c:pt idx="24">
                  <c:v>0.5</c:v>
                </c:pt>
                <c:pt idx="25">
                  <c:v>9.9999999999999978E-2</c:v>
                </c:pt>
                <c:pt idx="26">
                  <c:v>0.5</c:v>
                </c:pt>
                <c:pt idx="27">
                  <c:v>9.9999999999999978E-2</c:v>
                </c:pt>
                <c:pt idx="28">
                  <c:v>0</c:v>
                </c:pt>
                <c:pt idx="29">
                  <c:v>0</c:v>
                </c:pt>
                <c:pt idx="30">
                  <c:v>0.89999999999999991</c:v>
                </c:pt>
                <c:pt idx="31">
                  <c:v>1</c:v>
                </c:pt>
                <c:pt idx="32">
                  <c:v>1</c:v>
                </c:pt>
                <c:pt idx="33">
                  <c:v>0.5</c:v>
                </c:pt>
                <c:pt idx="34">
                  <c:v>0.89999999999999991</c:v>
                </c:pt>
                <c:pt idx="35">
                  <c:v>0.7</c:v>
                </c:pt>
                <c:pt idx="36">
                  <c:v>0</c:v>
                </c:pt>
                <c:pt idx="37">
                  <c:v>0.30000000000000004</c:v>
                </c:pt>
                <c:pt idx="38">
                  <c:v>0.19999999999999996</c:v>
                </c:pt>
                <c:pt idx="39">
                  <c:v>1</c:v>
                </c:pt>
                <c:pt idx="40">
                  <c:v>0.4</c:v>
                </c:pt>
                <c:pt idx="41">
                  <c:v>1</c:v>
                </c:pt>
                <c:pt idx="42">
                  <c:v>0.5</c:v>
                </c:pt>
                <c:pt idx="43">
                  <c:v>1</c:v>
                </c:pt>
                <c:pt idx="44">
                  <c:v>0.60000000000000009</c:v>
                </c:pt>
                <c:pt idx="45">
                  <c:v>1</c:v>
                </c:pt>
                <c:pt idx="46">
                  <c:v>0.7</c:v>
                </c:pt>
                <c:pt idx="47">
                  <c:v>0.7</c:v>
                </c:pt>
                <c:pt idx="48">
                  <c:v>0.5</c:v>
                </c:pt>
                <c:pt idx="49">
                  <c:v>0.5</c:v>
                </c:pt>
                <c:pt idx="50">
                  <c:v>0.8</c:v>
                </c:pt>
                <c:pt idx="51">
                  <c:v>0.89999999999999991</c:v>
                </c:pt>
                <c:pt idx="52">
                  <c:v>1</c:v>
                </c:pt>
                <c:pt idx="53">
                  <c:v>0.8</c:v>
                </c:pt>
                <c:pt idx="54">
                  <c:v>1</c:v>
                </c:pt>
                <c:pt idx="55">
                  <c:v>0.8</c:v>
                </c:pt>
                <c:pt idx="5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0-4F41-B928-227A3B0FB81E}"/>
            </c:ext>
          </c:extLst>
        </c:ser>
        <c:ser>
          <c:idx val="1"/>
          <c:order val="1"/>
          <c:tx>
            <c:strRef>
              <c:f>Ponderación!$K$50</c:f>
              <c:strCache>
                <c:ptCount val="1"/>
                <c:pt idx="0">
                  <c:v>Promedio</c:v>
                </c:pt>
              </c:strCache>
            </c:strRef>
          </c:tx>
          <c:spPr>
            <a:ln w="9525" cmpd="sng">
              <a:solidFill>
                <a:srgbClr val="EA4335">
                  <a:alpha val="93000"/>
                </a:srgbClr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name>Promedio</c:nam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Ponderación!$T$26:$T$63</c:f>
              <c:numCache>
                <c:formatCode>General</c:formatCode>
                <c:ptCount val="38"/>
              </c:numCache>
            </c:numRef>
          </c:cat>
          <c:val>
            <c:numRef>
              <c:f>Ponderación!$Q$141:$Q$197</c:f>
              <c:numCache>
                <c:formatCode>0.00%</c:formatCode>
                <c:ptCount val="57"/>
                <c:pt idx="0">
                  <c:v>0.59824561403508758</c:v>
                </c:pt>
                <c:pt idx="1">
                  <c:v>0.59824561403508758</c:v>
                </c:pt>
                <c:pt idx="2">
                  <c:v>0.59824561403508758</c:v>
                </c:pt>
                <c:pt idx="3">
                  <c:v>0.59824561403508758</c:v>
                </c:pt>
                <c:pt idx="4">
                  <c:v>0.59824561403508758</c:v>
                </c:pt>
                <c:pt idx="5">
                  <c:v>0.59824561403508758</c:v>
                </c:pt>
                <c:pt idx="6">
                  <c:v>0.59824561403508758</c:v>
                </c:pt>
                <c:pt idx="7">
                  <c:v>0.59824561403508758</c:v>
                </c:pt>
                <c:pt idx="8">
                  <c:v>0.59824561403508758</c:v>
                </c:pt>
                <c:pt idx="9">
                  <c:v>0.59824561403508758</c:v>
                </c:pt>
                <c:pt idx="10">
                  <c:v>0.59824561403508758</c:v>
                </c:pt>
                <c:pt idx="11">
                  <c:v>0.59824561403508758</c:v>
                </c:pt>
                <c:pt idx="12">
                  <c:v>0.59824561403508758</c:v>
                </c:pt>
                <c:pt idx="13">
                  <c:v>0.59824561403508758</c:v>
                </c:pt>
                <c:pt idx="14">
                  <c:v>0.59824561403508758</c:v>
                </c:pt>
                <c:pt idx="15">
                  <c:v>0.59824561403508758</c:v>
                </c:pt>
                <c:pt idx="16">
                  <c:v>0.59824561403508758</c:v>
                </c:pt>
                <c:pt idx="17">
                  <c:v>0.59824561403508758</c:v>
                </c:pt>
                <c:pt idx="18">
                  <c:v>0.59824561403508758</c:v>
                </c:pt>
                <c:pt idx="19">
                  <c:v>0.59824561403508758</c:v>
                </c:pt>
                <c:pt idx="20">
                  <c:v>0.59824561403508758</c:v>
                </c:pt>
                <c:pt idx="21">
                  <c:v>0.59824561403508758</c:v>
                </c:pt>
                <c:pt idx="22">
                  <c:v>0.59824561403508758</c:v>
                </c:pt>
                <c:pt idx="23">
                  <c:v>0.59824561403508758</c:v>
                </c:pt>
                <c:pt idx="24">
                  <c:v>0.59824561403508758</c:v>
                </c:pt>
                <c:pt idx="25">
                  <c:v>0.59824561403508758</c:v>
                </c:pt>
                <c:pt idx="26">
                  <c:v>0.59824561403508758</c:v>
                </c:pt>
                <c:pt idx="27">
                  <c:v>0.59824561403508758</c:v>
                </c:pt>
                <c:pt idx="28">
                  <c:v>0.59824561403508758</c:v>
                </c:pt>
                <c:pt idx="29">
                  <c:v>0.59824561403508758</c:v>
                </c:pt>
                <c:pt idx="30">
                  <c:v>0.59824561403508758</c:v>
                </c:pt>
                <c:pt idx="31">
                  <c:v>0.59824561403508758</c:v>
                </c:pt>
                <c:pt idx="32">
                  <c:v>0.59824561403508758</c:v>
                </c:pt>
                <c:pt idx="33">
                  <c:v>0.59824561403508758</c:v>
                </c:pt>
                <c:pt idx="34">
                  <c:v>0.59824561403508758</c:v>
                </c:pt>
                <c:pt idx="35">
                  <c:v>0.59824561403508758</c:v>
                </c:pt>
                <c:pt idx="36">
                  <c:v>0.59824561403508758</c:v>
                </c:pt>
                <c:pt idx="37">
                  <c:v>0.59824561403508758</c:v>
                </c:pt>
                <c:pt idx="38">
                  <c:v>0.59824561403508758</c:v>
                </c:pt>
                <c:pt idx="39">
                  <c:v>0.59824561403508758</c:v>
                </c:pt>
                <c:pt idx="40">
                  <c:v>0.59824561403508758</c:v>
                </c:pt>
                <c:pt idx="41">
                  <c:v>0.59824561403508758</c:v>
                </c:pt>
                <c:pt idx="42">
                  <c:v>0.59824561403508758</c:v>
                </c:pt>
                <c:pt idx="43">
                  <c:v>0.59824561403508758</c:v>
                </c:pt>
                <c:pt idx="44">
                  <c:v>0.59824561403508758</c:v>
                </c:pt>
                <c:pt idx="45">
                  <c:v>0.59824561403508758</c:v>
                </c:pt>
                <c:pt idx="46">
                  <c:v>0.59824561403508758</c:v>
                </c:pt>
                <c:pt idx="47">
                  <c:v>0.59824561403508758</c:v>
                </c:pt>
                <c:pt idx="48">
                  <c:v>0.59824561403508758</c:v>
                </c:pt>
                <c:pt idx="49">
                  <c:v>0.59824561403508758</c:v>
                </c:pt>
                <c:pt idx="50">
                  <c:v>0.59824561403508758</c:v>
                </c:pt>
                <c:pt idx="51">
                  <c:v>0.59824561403508758</c:v>
                </c:pt>
                <c:pt idx="52">
                  <c:v>0.59824561403508758</c:v>
                </c:pt>
                <c:pt idx="53">
                  <c:v>0.59824561403508758</c:v>
                </c:pt>
                <c:pt idx="54">
                  <c:v>0.59824561403508758</c:v>
                </c:pt>
                <c:pt idx="55">
                  <c:v>0.59824561403508758</c:v>
                </c:pt>
                <c:pt idx="56">
                  <c:v>0.59824561403508758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0-4F41-B928-227A3B0FB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572094"/>
        <c:axId val="1370030314"/>
      </c:lineChart>
      <c:catAx>
        <c:axId val="20445720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70030314"/>
        <c:crosses val="autoZero"/>
        <c:auto val="1"/>
        <c:lblAlgn val="ctr"/>
        <c:lblOffset val="100"/>
        <c:noMultiLvlLbl val="1"/>
      </c:catAx>
      <c:valAx>
        <c:axId val="13700303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457209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 lvl="0" rtl="0">
            <a:defRPr sz="1200" b="0">
              <a:solidFill>
                <a:srgbClr val="434343"/>
              </a:solidFill>
              <a:latin typeface="Arial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AutoEvaluación estado GA -</a:t>
            </a:r>
            <a:r>
              <a:rPr lang="es-CO" b="0" baseline="0">
                <a:solidFill>
                  <a:srgbClr val="757575"/>
                </a:solidFill>
                <a:latin typeface="+mn-lt"/>
              </a:rPr>
              <a:t> Evaluación del desempeño</a:t>
            </a:r>
            <a:endParaRPr lang="es-CO" b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Ponderación!$H$2</c:f>
              <c:strCache>
                <c:ptCount val="1"/>
                <c:pt idx="0">
                  <c:v>Evaluación del desempeño</c:v>
                </c:pt>
              </c:strCache>
            </c:strRef>
          </c:tx>
          <c:spPr>
            <a:ln w="28575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Ponderación!$J$4:$J$60</c:f>
              <c:numCache>
                <c:formatCode>General</c:formatCode>
                <c:ptCount val="57"/>
              </c:numCache>
            </c:numRef>
          </c:cat>
          <c:val>
            <c:numRef>
              <c:f>Ponderación!$H$4:$H$60</c:f>
              <c:numCache>
                <c:formatCode>0.00%</c:formatCode>
                <c:ptCount val="57"/>
                <c:pt idx="0">
                  <c:v>0.89999999999999991</c:v>
                </c:pt>
                <c:pt idx="1">
                  <c:v>1</c:v>
                </c:pt>
                <c:pt idx="2">
                  <c:v>0.5</c:v>
                </c:pt>
                <c:pt idx="3">
                  <c:v>0.89999999999999991</c:v>
                </c:pt>
                <c:pt idx="4">
                  <c:v>1</c:v>
                </c:pt>
                <c:pt idx="5">
                  <c:v>0.4</c:v>
                </c:pt>
                <c:pt idx="6">
                  <c:v>0.5</c:v>
                </c:pt>
                <c:pt idx="7">
                  <c:v>0.30000000000000004</c:v>
                </c:pt>
                <c:pt idx="8">
                  <c:v>9.9999999999999978E-2</c:v>
                </c:pt>
                <c:pt idx="9">
                  <c:v>0</c:v>
                </c:pt>
                <c:pt idx="10">
                  <c:v>0</c:v>
                </c:pt>
                <c:pt idx="11">
                  <c:v>9.9999999999999978E-2</c:v>
                </c:pt>
                <c:pt idx="12">
                  <c:v>0.7</c:v>
                </c:pt>
                <c:pt idx="13">
                  <c:v>0.8</c:v>
                </c:pt>
                <c:pt idx="14">
                  <c:v>0.19999999999999996</c:v>
                </c:pt>
                <c:pt idx="15">
                  <c:v>1</c:v>
                </c:pt>
                <c:pt idx="16">
                  <c:v>0.89999999999999991</c:v>
                </c:pt>
                <c:pt idx="17">
                  <c:v>0.60000000000000009</c:v>
                </c:pt>
                <c:pt idx="18">
                  <c:v>0.60000000000000009</c:v>
                </c:pt>
                <c:pt idx="19">
                  <c:v>0.60000000000000009</c:v>
                </c:pt>
                <c:pt idx="20">
                  <c:v>0.60000000000000009</c:v>
                </c:pt>
                <c:pt idx="21">
                  <c:v>0.5</c:v>
                </c:pt>
                <c:pt idx="22">
                  <c:v>0.5</c:v>
                </c:pt>
                <c:pt idx="23">
                  <c:v>0.30000000000000004</c:v>
                </c:pt>
                <c:pt idx="24">
                  <c:v>0.19999999999999996</c:v>
                </c:pt>
                <c:pt idx="25">
                  <c:v>0.19999999999999996</c:v>
                </c:pt>
                <c:pt idx="26">
                  <c:v>1</c:v>
                </c:pt>
                <c:pt idx="27">
                  <c:v>9.9999999999999978E-2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0.60000000000000009</c:v>
                </c:pt>
                <c:pt idx="33">
                  <c:v>0.5</c:v>
                </c:pt>
                <c:pt idx="34">
                  <c:v>0.89999999999999991</c:v>
                </c:pt>
                <c:pt idx="35">
                  <c:v>0.89999999999999991</c:v>
                </c:pt>
                <c:pt idx="36">
                  <c:v>0</c:v>
                </c:pt>
                <c:pt idx="37">
                  <c:v>0.30000000000000004</c:v>
                </c:pt>
                <c:pt idx="38">
                  <c:v>0.5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0.5</c:v>
                </c:pt>
                <c:pt idx="43">
                  <c:v>1</c:v>
                </c:pt>
                <c:pt idx="44">
                  <c:v>0.8</c:v>
                </c:pt>
                <c:pt idx="45">
                  <c:v>1</c:v>
                </c:pt>
                <c:pt idx="46">
                  <c:v>0.89999999999999991</c:v>
                </c:pt>
                <c:pt idx="47">
                  <c:v>0.8</c:v>
                </c:pt>
                <c:pt idx="48">
                  <c:v>0.8</c:v>
                </c:pt>
                <c:pt idx="49">
                  <c:v>0.89999999999999991</c:v>
                </c:pt>
                <c:pt idx="50">
                  <c:v>0.89999999999999991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0.7</c:v>
                </c:pt>
                <c:pt idx="5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6F-4345-9265-6C3A86261A49}"/>
            </c:ext>
          </c:extLst>
        </c:ser>
        <c:ser>
          <c:idx val="1"/>
          <c:order val="1"/>
          <c:tx>
            <c:strRef>
              <c:f>Ponderación!$K$50</c:f>
              <c:strCache>
                <c:ptCount val="1"/>
                <c:pt idx="0">
                  <c:v>Promedio</c:v>
                </c:pt>
              </c:strCache>
            </c:strRef>
          </c:tx>
          <c:spPr>
            <a:ln w="9525" cmpd="sng">
              <a:solidFill>
                <a:srgbClr val="EA4335">
                  <a:alpha val="93000"/>
                </a:srgbClr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name>Promedio</c:nam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Ponderación!$T$26:$T$63</c:f>
              <c:numCache>
                <c:formatCode>General</c:formatCode>
                <c:ptCount val="38"/>
              </c:numCache>
            </c:numRef>
          </c:cat>
          <c:val>
            <c:numRef>
              <c:f>Ponderación!$R$141:$R$197</c:f>
              <c:numCache>
                <c:formatCode>0.00%</c:formatCode>
                <c:ptCount val="57"/>
                <c:pt idx="0">
                  <c:v>0.6228070175438597</c:v>
                </c:pt>
                <c:pt idx="1">
                  <c:v>0.6228070175438597</c:v>
                </c:pt>
                <c:pt idx="2">
                  <c:v>0.6228070175438597</c:v>
                </c:pt>
                <c:pt idx="3">
                  <c:v>0.6228070175438597</c:v>
                </c:pt>
                <c:pt idx="4">
                  <c:v>0.6228070175438597</c:v>
                </c:pt>
                <c:pt idx="5">
                  <c:v>0.6228070175438597</c:v>
                </c:pt>
                <c:pt idx="6">
                  <c:v>0.6228070175438597</c:v>
                </c:pt>
                <c:pt idx="7">
                  <c:v>0.6228070175438597</c:v>
                </c:pt>
                <c:pt idx="8">
                  <c:v>0.6228070175438597</c:v>
                </c:pt>
                <c:pt idx="9">
                  <c:v>0.6228070175438597</c:v>
                </c:pt>
                <c:pt idx="10">
                  <c:v>0.6228070175438597</c:v>
                </c:pt>
                <c:pt idx="11">
                  <c:v>0.6228070175438597</c:v>
                </c:pt>
                <c:pt idx="12">
                  <c:v>0.6228070175438597</c:v>
                </c:pt>
                <c:pt idx="13">
                  <c:v>0.6228070175438597</c:v>
                </c:pt>
                <c:pt idx="14">
                  <c:v>0.6228070175438597</c:v>
                </c:pt>
                <c:pt idx="15">
                  <c:v>0.6228070175438597</c:v>
                </c:pt>
                <c:pt idx="16">
                  <c:v>0.6228070175438597</c:v>
                </c:pt>
                <c:pt idx="17">
                  <c:v>0.6228070175438597</c:v>
                </c:pt>
                <c:pt idx="18">
                  <c:v>0.6228070175438597</c:v>
                </c:pt>
                <c:pt idx="19">
                  <c:v>0.6228070175438597</c:v>
                </c:pt>
                <c:pt idx="20">
                  <c:v>0.6228070175438597</c:v>
                </c:pt>
                <c:pt idx="21">
                  <c:v>0.6228070175438597</c:v>
                </c:pt>
                <c:pt idx="22">
                  <c:v>0.6228070175438597</c:v>
                </c:pt>
                <c:pt idx="23">
                  <c:v>0.6228070175438597</c:v>
                </c:pt>
                <c:pt idx="24">
                  <c:v>0.6228070175438597</c:v>
                </c:pt>
                <c:pt idx="25">
                  <c:v>0.6228070175438597</c:v>
                </c:pt>
                <c:pt idx="26">
                  <c:v>0.6228070175438597</c:v>
                </c:pt>
                <c:pt idx="27">
                  <c:v>0.6228070175438597</c:v>
                </c:pt>
                <c:pt idx="28">
                  <c:v>0.6228070175438597</c:v>
                </c:pt>
                <c:pt idx="29">
                  <c:v>0.6228070175438597</c:v>
                </c:pt>
                <c:pt idx="30">
                  <c:v>0.6228070175438597</c:v>
                </c:pt>
                <c:pt idx="31">
                  <c:v>0.6228070175438597</c:v>
                </c:pt>
                <c:pt idx="32">
                  <c:v>0.6228070175438597</c:v>
                </c:pt>
                <c:pt idx="33">
                  <c:v>0.6228070175438597</c:v>
                </c:pt>
                <c:pt idx="34">
                  <c:v>0.6228070175438597</c:v>
                </c:pt>
                <c:pt idx="35">
                  <c:v>0.6228070175438597</c:v>
                </c:pt>
                <c:pt idx="36">
                  <c:v>0.6228070175438597</c:v>
                </c:pt>
                <c:pt idx="37">
                  <c:v>0.6228070175438597</c:v>
                </c:pt>
                <c:pt idx="38">
                  <c:v>0.6228070175438597</c:v>
                </c:pt>
                <c:pt idx="39">
                  <c:v>0.6228070175438597</c:v>
                </c:pt>
                <c:pt idx="40">
                  <c:v>0.6228070175438597</c:v>
                </c:pt>
                <c:pt idx="41">
                  <c:v>0.6228070175438597</c:v>
                </c:pt>
                <c:pt idx="42">
                  <c:v>0.6228070175438597</c:v>
                </c:pt>
                <c:pt idx="43">
                  <c:v>0.6228070175438597</c:v>
                </c:pt>
                <c:pt idx="44">
                  <c:v>0.6228070175438597</c:v>
                </c:pt>
                <c:pt idx="45">
                  <c:v>0.6228070175438597</c:v>
                </c:pt>
                <c:pt idx="46">
                  <c:v>0.6228070175438597</c:v>
                </c:pt>
                <c:pt idx="47">
                  <c:v>0.6228070175438597</c:v>
                </c:pt>
                <c:pt idx="48">
                  <c:v>0.6228070175438597</c:v>
                </c:pt>
                <c:pt idx="49">
                  <c:v>0.6228070175438597</c:v>
                </c:pt>
                <c:pt idx="50">
                  <c:v>0.6228070175438597</c:v>
                </c:pt>
                <c:pt idx="51">
                  <c:v>0.6228070175438597</c:v>
                </c:pt>
                <c:pt idx="52">
                  <c:v>0.6228070175438597</c:v>
                </c:pt>
                <c:pt idx="53">
                  <c:v>0.6228070175438597</c:v>
                </c:pt>
                <c:pt idx="54">
                  <c:v>0.6228070175438597</c:v>
                </c:pt>
                <c:pt idx="55">
                  <c:v>0.6228070175438597</c:v>
                </c:pt>
                <c:pt idx="56">
                  <c:v>0.6228070175438597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6F-4345-9265-6C3A86261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572094"/>
        <c:axId val="1370030314"/>
      </c:lineChart>
      <c:catAx>
        <c:axId val="20445720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70030314"/>
        <c:crosses val="autoZero"/>
        <c:auto val="1"/>
        <c:lblAlgn val="ctr"/>
        <c:lblOffset val="100"/>
        <c:noMultiLvlLbl val="1"/>
      </c:catAx>
      <c:valAx>
        <c:axId val="13700303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457209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 lvl="0" rtl="0">
            <a:defRPr sz="1200" b="0">
              <a:solidFill>
                <a:srgbClr val="434343"/>
              </a:solidFill>
              <a:latin typeface="Arial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AutoEvaluación estado GA -</a:t>
            </a:r>
            <a:r>
              <a:rPr lang="es-CO" b="0" baseline="0">
                <a:solidFill>
                  <a:srgbClr val="757575"/>
                </a:solidFill>
                <a:latin typeface="+mn-lt"/>
              </a:rPr>
              <a:t> Mejora</a:t>
            </a:r>
            <a:endParaRPr lang="es-CO" b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Ponderación!$I$2</c:f>
              <c:strCache>
                <c:ptCount val="1"/>
                <c:pt idx="0">
                  <c:v>Mejora</c:v>
                </c:pt>
              </c:strCache>
            </c:strRef>
          </c:tx>
          <c:spPr>
            <a:ln w="28575"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Ponderación!$J$4:$J$60</c:f>
              <c:numCache>
                <c:formatCode>General</c:formatCode>
                <c:ptCount val="57"/>
              </c:numCache>
            </c:numRef>
          </c:cat>
          <c:val>
            <c:numRef>
              <c:f>Ponderación!$I$4:$I$60</c:f>
              <c:numCache>
                <c:formatCode>0.00%</c:formatCode>
                <c:ptCount val="57"/>
                <c:pt idx="0">
                  <c:v>0.8</c:v>
                </c:pt>
                <c:pt idx="1">
                  <c:v>1</c:v>
                </c:pt>
                <c:pt idx="2">
                  <c:v>0.5</c:v>
                </c:pt>
                <c:pt idx="3">
                  <c:v>0.5</c:v>
                </c:pt>
                <c:pt idx="4">
                  <c:v>1</c:v>
                </c:pt>
                <c:pt idx="5">
                  <c:v>0.19999999999999996</c:v>
                </c:pt>
                <c:pt idx="6">
                  <c:v>0.5</c:v>
                </c:pt>
                <c:pt idx="7">
                  <c:v>0.4</c:v>
                </c:pt>
                <c:pt idx="8">
                  <c:v>0.19999999999999996</c:v>
                </c:pt>
                <c:pt idx="9">
                  <c:v>0</c:v>
                </c:pt>
                <c:pt idx="10">
                  <c:v>0</c:v>
                </c:pt>
                <c:pt idx="11">
                  <c:v>0.19999999999999996</c:v>
                </c:pt>
                <c:pt idx="12">
                  <c:v>0.8</c:v>
                </c:pt>
                <c:pt idx="13">
                  <c:v>0.8</c:v>
                </c:pt>
                <c:pt idx="14">
                  <c:v>0.19999999999999996</c:v>
                </c:pt>
                <c:pt idx="15">
                  <c:v>1</c:v>
                </c:pt>
                <c:pt idx="16">
                  <c:v>1</c:v>
                </c:pt>
                <c:pt idx="17">
                  <c:v>0.8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0.5</c:v>
                </c:pt>
                <c:pt idx="22">
                  <c:v>0.60000000000000009</c:v>
                </c:pt>
                <c:pt idx="23">
                  <c:v>0.30000000000000004</c:v>
                </c:pt>
                <c:pt idx="24">
                  <c:v>0.60000000000000009</c:v>
                </c:pt>
                <c:pt idx="25">
                  <c:v>9.9999999999999978E-2</c:v>
                </c:pt>
                <c:pt idx="26">
                  <c:v>0.89999999999999991</c:v>
                </c:pt>
                <c:pt idx="27">
                  <c:v>0</c:v>
                </c:pt>
                <c:pt idx="28">
                  <c:v>0.30000000000000004</c:v>
                </c:pt>
                <c:pt idx="29">
                  <c:v>0</c:v>
                </c:pt>
                <c:pt idx="30">
                  <c:v>0.89999999999999991</c:v>
                </c:pt>
                <c:pt idx="31">
                  <c:v>0.89999999999999991</c:v>
                </c:pt>
                <c:pt idx="32">
                  <c:v>1</c:v>
                </c:pt>
                <c:pt idx="33">
                  <c:v>0.5</c:v>
                </c:pt>
                <c:pt idx="34">
                  <c:v>1</c:v>
                </c:pt>
                <c:pt idx="35">
                  <c:v>0.8</c:v>
                </c:pt>
                <c:pt idx="36">
                  <c:v>0.19999999999999996</c:v>
                </c:pt>
                <c:pt idx="37">
                  <c:v>0.5</c:v>
                </c:pt>
                <c:pt idx="38">
                  <c:v>0.4</c:v>
                </c:pt>
                <c:pt idx="39">
                  <c:v>1</c:v>
                </c:pt>
                <c:pt idx="40">
                  <c:v>9.9999999999999978E-2</c:v>
                </c:pt>
                <c:pt idx="41">
                  <c:v>1</c:v>
                </c:pt>
                <c:pt idx="42">
                  <c:v>0.5</c:v>
                </c:pt>
                <c:pt idx="43">
                  <c:v>1</c:v>
                </c:pt>
                <c:pt idx="44">
                  <c:v>0.5</c:v>
                </c:pt>
                <c:pt idx="45">
                  <c:v>1</c:v>
                </c:pt>
                <c:pt idx="46">
                  <c:v>0.7</c:v>
                </c:pt>
                <c:pt idx="47">
                  <c:v>0.60000000000000009</c:v>
                </c:pt>
                <c:pt idx="48">
                  <c:v>0.7</c:v>
                </c:pt>
                <c:pt idx="49">
                  <c:v>1</c:v>
                </c:pt>
                <c:pt idx="50">
                  <c:v>0.89999999999999991</c:v>
                </c:pt>
                <c:pt idx="51">
                  <c:v>0.89999999999999991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0.60000000000000009</c:v>
                </c:pt>
                <c:pt idx="5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D19-811F-576531FF4920}"/>
            </c:ext>
          </c:extLst>
        </c:ser>
        <c:ser>
          <c:idx val="1"/>
          <c:order val="1"/>
          <c:tx>
            <c:strRef>
              <c:f>Ponderación!$K$50</c:f>
              <c:strCache>
                <c:ptCount val="1"/>
                <c:pt idx="0">
                  <c:v>Promedio</c:v>
                </c:pt>
              </c:strCache>
            </c:strRef>
          </c:tx>
          <c:spPr>
            <a:ln w="9525" cmpd="sng">
              <a:solidFill>
                <a:srgbClr val="EA4335">
                  <a:alpha val="93000"/>
                </a:srgbClr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name>Promedio</c:nam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Ponderación!$T$26:$T$63</c:f>
              <c:numCache>
                <c:formatCode>General</c:formatCode>
                <c:ptCount val="38"/>
              </c:numCache>
            </c:numRef>
          </c:cat>
          <c:val>
            <c:numRef>
              <c:f>Ponderación!$S$141:$S$197</c:f>
              <c:numCache>
                <c:formatCode>0.00%</c:formatCode>
                <c:ptCount val="57"/>
                <c:pt idx="0">
                  <c:v>0.64736842105263159</c:v>
                </c:pt>
                <c:pt idx="1">
                  <c:v>0.64736842105263159</c:v>
                </c:pt>
                <c:pt idx="2">
                  <c:v>0.64736842105263159</c:v>
                </c:pt>
                <c:pt idx="3">
                  <c:v>0.64736842105263159</c:v>
                </c:pt>
                <c:pt idx="4">
                  <c:v>0.64736842105263159</c:v>
                </c:pt>
                <c:pt idx="5">
                  <c:v>0.64736842105263159</c:v>
                </c:pt>
                <c:pt idx="6">
                  <c:v>0.64736842105263159</c:v>
                </c:pt>
                <c:pt idx="7">
                  <c:v>0.64736842105263159</c:v>
                </c:pt>
                <c:pt idx="8">
                  <c:v>0.64736842105263159</c:v>
                </c:pt>
                <c:pt idx="9">
                  <c:v>0.64736842105263159</c:v>
                </c:pt>
                <c:pt idx="10">
                  <c:v>0.64736842105263159</c:v>
                </c:pt>
                <c:pt idx="11">
                  <c:v>0.64736842105263159</c:v>
                </c:pt>
                <c:pt idx="12">
                  <c:v>0.64736842105263159</c:v>
                </c:pt>
                <c:pt idx="13">
                  <c:v>0.64736842105263159</c:v>
                </c:pt>
                <c:pt idx="14">
                  <c:v>0.64736842105263159</c:v>
                </c:pt>
                <c:pt idx="15">
                  <c:v>0.64736842105263159</c:v>
                </c:pt>
                <c:pt idx="16">
                  <c:v>0.64736842105263159</c:v>
                </c:pt>
                <c:pt idx="17">
                  <c:v>0.64736842105263159</c:v>
                </c:pt>
                <c:pt idx="18">
                  <c:v>0.64736842105263159</c:v>
                </c:pt>
                <c:pt idx="19">
                  <c:v>0.64736842105263159</c:v>
                </c:pt>
                <c:pt idx="20">
                  <c:v>0.64736842105263159</c:v>
                </c:pt>
                <c:pt idx="21">
                  <c:v>0.64736842105263159</c:v>
                </c:pt>
                <c:pt idx="22">
                  <c:v>0.64736842105263159</c:v>
                </c:pt>
                <c:pt idx="23">
                  <c:v>0.64736842105263159</c:v>
                </c:pt>
                <c:pt idx="24">
                  <c:v>0.64736842105263159</c:v>
                </c:pt>
                <c:pt idx="25">
                  <c:v>0.64736842105263159</c:v>
                </c:pt>
                <c:pt idx="26">
                  <c:v>0.64736842105263159</c:v>
                </c:pt>
                <c:pt idx="27">
                  <c:v>0.64736842105263159</c:v>
                </c:pt>
                <c:pt idx="28">
                  <c:v>0.64736842105263159</c:v>
                </c:pt>
                <c:pt idx="29">
                  <c:v>0.64736842105263159</c:v>
                </c:pt>
                <c:pt idx="30">
                  <c:v>0.64736842105263159</c:v>
                </c:pt>
                <c:pt idx="31">
                  <c:v>0.64736842105263159</c:v>
                </c:pt>
                <c:pt idx="32">
                  <c:v>0.64736842105263159</c:v>
                </c:pt>
                <c:pt idx="33">
                  <c:v>0.64736842105263159</c:v>
                </c:pt>
                <c:pt idx="34">
                  <c:v>0.64736842105263159</c:v>
                </c:pt>
                <c:pt idx="35">
                  <c:v>0.64736842105263159</c:v>
                </c:pt>
                <c:pt idx="36">
                  <c:v>0.64736842105263159</c:v>
                </c:pt>
                <c:pt idx="37">
                  <c:v>0.64736842105263159</c:v>
                </c:pt>
                <c:pt idx="38">
                  <c:v>0.64736842105263159</c:v>
                </c:pt>
                <c:pt idx="39">
                  <c:v>0.64736842105263159</c:v>
                </c:pt>
                <c:pt idx="40">
                  <c:v>0.64736842105263159</c:v>
                </c:pt>
                <c:pt idx="41">
                  <c:v>0.64736842105263159</c:v>
                </c:pt>
                <c:pt idx="42">
                  <c:v>0.64736842105263159</c:v>
                </c:pt>
                <c:pt idx="43">
                  <c:v>0.64736842105263159</c:v>
                </c:pt>
                <c:pt idx="44">
                  <c:v>0.64736842105263159</c:v>
                </c:pt>
                <c:pt idx="45">
                  <c:v>0.64736842105263159</c:v>
                </c:pt>
                <c:pt idx="46">
                  <c:v>0.64736842105263159</c:v>
                </c:pt>
                <c:pt idx="47">
                  <c:v>0.64736842105263159</c:v>
                </c:pt>
                <c:pt idx="48">
                  <c:v>0.64736842105263159</c:v>
                </c:pt>
                <c:pt idx="49">
                  <c:v>0.64736842105263159</c:v>
                </c:pt>
                <c:pt idx="50">
                  <c:v>0.64736842105263159</c:v>
                </c:pt>
                <c:pt idx="51">
                  <c:v>0.64736842105263159</c:v>
                </c:pt>
                <c:pt idx="52">
                  <c:v>0.64736842105263159</c:v>
                </c:pt>
                <c:pt idx="53">
                  <c:v>0.64736842105263159</c:v>
                </c:pt>
                <c:pt idx="54">
                  <c:v>0.64736842105263159</c:v>
                </c:pt>
                <c:pt idx="55">
                  <c:v>0.64736842105263159</c:v>
                </c:pt>
                <c:pt idx="56">
                  <c:v>0.64736842105263159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7F-4D19-811F-576531FF4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572094"/>
        <c:axId val="1370030314"/>
      </c:lineChart>
      <c:catAx>
        <c:axId val="20445720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70030314"/>
        <c:crosses val="autoZero"/>
        <c:auto val="1"/>
        <c:lblAlgn val="ctr"/>
        <c:lblOffset val="100"/>
        <c:noMultiLvlLbl val="1"/>
      </c:catAx>
      <c:valAx>
        <c:axId val="13700303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4572094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 lvl="0" rtl="0">
            <a:defRPr sz="1200" b="0">
              <a:solidFill>
                <a:srgbClr val="434343"/>
              </a:solidFill>
              <a:latin typeface="Arial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_xlchart.v2.3</cx:f>
      </cx:strDim>
      <cx:numDim type="val">
        <cx:f>_xlchart.v2.5</cx:f>
      </cx:numDim>
    </cx:data>
  </cx:chartData>
  <cx:chart>
    <cx:title pos="t" align="ctr" overlay="0">
      <cx:tx>
        <cx:txData>
          <cx:v>Frecuencia de áreas Involucradas en la Gestión de Activos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Frecuencia de áreas Involucradas en la Gestión de Activos</a:t>
          </a:r>
        </a:p>
      </cx:txPr>
    </cx:title>
    <cx:plotArea>
      <cx:plotAreaRegion>
        <cx:series layoutId="funnel" uniqueId="{6D80A377-AE71-45E2-BA28-7573AF761112}">
          <cx:tx>
            <cx:txData>
              <cx:f>_xlchart.v2.4</cx:f>
              <cx:v>Frecuencia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_xlchart.v2.2</cx:f>
      </cx:numDim>
    </cx:data>
  </cx:chartData>
  <cx:chart>
    <cx:title pos="t" align="ctr" overlay="0">
      <cx:tx>
        <cx:txData>
          <cx:v>Herramientas Utilizadas en la Gestión de Activos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Herramientas Utilizadas en la Gestión de Activos</a:t>
          </a:r>
        </a:p>
      </cx:txPr>
    </cx:title>
    <cx:plotArea>
      <cx:plotAreaRegion>
        <cx:series layoutId="funnel" uniqueId="{79B744CD-394F-45C3-9575-89CDB033DB08}">
          <cx:tx>
            <cx:txData>
              <cx:f>_xlchart.v2.1</cx:f>
              <cx:v>Frecuencia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microsoft.com/office/2014/relationships/chartEx" Target="../charts/chartEx1.xml"/><Relationship Id="rId7" Type="http://schemas.openxmlformats.org/officeDocument/2006/relationships/chart" Target="../charts/chart14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microsoft.com/office/2014/relationships/chartEx" Target="../charts/chartEx2.xml"/><Relationship Id="rId5" Type="http://schemas.openxmlformats.org/officeDocument/2006/relationships/chart" Target="../charts/chart13.xml"/><Relationship Id="rId10" Type="http://schemas.openxmlformats.org/officeDocument/2006/relationships/chart" Target="../charts/chart17.xml"/><Relationship Id="rId4" Type="http://schemas.openxmlformats.org/officeDocument/2006/relationships/chart" Target="../charts/chart12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302559</xdr:colOff>
      <xdr:row>0</xdr:row>
      <xdr:rowOff>0</xdr:rowOff>
    </xdr:from>
    <xdr:ext cx="7412691" cy="7138147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21</xdr:col>
      <xdr:colOff>27215</xdr:colOff>
      <xdr:row>0</xdr:row>
      <xdr:rowOff>0</xdr:rowOff>
    </xdr:from>
    <xdr:ext cx="7412691" cy="7138147"/>
    <xdr:graphicFrame macro="">
      <xdr:nvGraphicFramePr>
        <xdr:cNvPr id="3" name="Chart 1" title="Gráfico">
          <a:extLst>
            <a:ext uri="{FF2B5EF4-FFF2-40B4-BE49-F238E27FC236}">
              <a16:creationId xmlns:a16="http://schemas.microsoft.com/office/drawing/2014/main" id="{9FA34E7C-499B-4FAB-A697-53749E0AB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21</xdr:col>
      <xdr:colOff>242208</xdr:colOff>
      <xdr:row>87</xdr:row>
      <xdr:rowOff>61232</xdr:rowOff>
    </xdr:from>
    <xdr:ext cx="7412691" cy="7138147"/>
    <xdr:graphicFrame macro="">
      <xdr:nvGraphicFramePr>
        <xdr:cNvPr id="8" name="Chart 1" title="Gráfico">
          <a:extLst>
            <a:ext uri="{FF2B5EF4-FFF2-40B4-BE49-F238E27FC236}">
              <a16:creationId xmlns:a16="http://schemas.microsoft.com/office/drawing/2014/main" id="{53E412DD-87A2-48E6-9910-6DDFE320F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21</xdr:col>
      <xdr:colOff>244928</xdr:colOff>
      <xdr:row>46</xdr:row>
      <xdr:rowOff>149677</xdr:rowOff>
    </xdr:from>
    <xdr:ext cx="7412691" cy="7138147"/>
    <xdr:graphicFrame macro="">
      <xdr:nvGraphicFramePr>
        <xdr:cNvPr id="9" name="Chart 1" title="Gráfico">
          <a:extLst>
            <a:ext uri="{FF2B5EF4-FFF2-40B4-BE49-F238E27FC236}">
              <a16:creationId xmlns:a16="http://schemas.microsoft.com/office/drawing/2014/main" id="{661BBA38-38EA-456F-A4B1-830E9612A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21</xdr:col>
      <xdr:colOff>367392</xdr:colOff>
      <xdr:row>125</xdr:row>
      <xdr:rowOff>27215</xdr:rowOff>
    </xdr:from>
    <xdr:ext cx="7412691" cy="7138147"/>
    <xdr:graphicFrame macro="">
      <xdr:nvGraphicFramePr>
        <xdr:cNvPr id="10" name="Chart 1" title="Gráfico">
          <a:extLst>
            <a:ext uri="{FF2B5EF4-FFF2-40B4-BE49-F238E27FC236}">
              <a16:creationId xmlns:a16="http://schemas.microsoft.com/office/drawing/2014/main" id="{7312D55F-6981-4BF8-900E-127708FC4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21</xdr:col>
      <xdr:colOff>380999</xdr:colOff>
      <xdr:row>162</xdr:row>
      <xdr:rowOff>0</xdr:rowOff>
    </xdr:from>
    <xdr:ext cx="7412691" cy="7138147"/>
    <xdr:graphicFrame macro="">
      <xdr:nvGraphicFramePr>
        <xdr:cNvPr id="11" name="Chart 1" title="Gráfico">
          <a:extLst>
            <a:ext uri="{FF2B5EF4-FFF2-40B4-BE49-F238E27FC236}">
              <a16:creationId xmlns:a16="http://schemas.microsoft.com/office/drawing/2014/main" id="{72162762-48DC-4474-AEEA-B91C62374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31</xdr:col>
      <xdr:colOff>0</xdr:colOff>
      <xdr:row>47</xdr:row>
      <xdr:rowOff>0</xdr:rowOff>
    </xdr:from>
    <xdr:ext cx="7412691" cy="7138147"/>
    <xdr:graphicFrame macro="">
      <xdr:nvGraphicFramePr>
        <xdr:cNvPr id="12" name="Chart 1" title="Gráfico">
          <a:extLst>
            <a:ext uri="{FF2B5EF4-FFF2-40B4-BE49-F238E27FC236}">
              <a16:creationId xmlns:a16="http://schemas.microsoft.com/office/drawing/2014/main" id="{BE8BDE10-A8E6-4A2B-B9AC-3E6184F0D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31</xdr:col>
      <xdr:colOff>68036</xdr:colOff>
      <xdr:row>87</xdr:row>
      <xdr:rowOff>68035</xdr:rowOff>
    </xdr:from>
    <xdr:ext cx="7412691" cy="7138147"/>
    <xdr:graphicFrame macro="">
      <xdr:nvGraphicFramePr>
        <xdr:cNvPr id="13" name="Chart 1" title="Gráfico">
          <a:extLst>
            <a:ext uri="{FF2B5EF4-FFF2-40B4-BE49-F238E27FC236}">
              <a16:creationId xmlns:a16="http://schemas.microsoft.com/office/drawing/2014/main" id="{D9F772B7-ECCA-4F6E-8E9B-7EEA7D7D5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31</xdr:col>
      <xdr:colOff>0</xdr:colOff>
      <xdr:row>124</xdr:row>
      <xdr:rowOff>176893</xdr:rowOff>
    </xdr:from>
    <xdr:ext cx="7412691" cy="7138147"/>
    <xdr:graphicFrame macro="">
      <xdr:nvGraphicFramePr>
        <xdr:cNvPr id="14" name="Chart 1" title="Gráfico">
          <a:extLst>
            <a:ext uri="{FF2B5EF4-FFF2-40B4-BE49-F238E27FC236}">
              <a16:creationId xmlns:a16="http://schemas.microsoft.com/office/drawing/2014/main" id="{38AF31C2-22E0-4722-AEDD-A8697C3FC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757236</xdr:colOff>
      <xdr:row>1</xdr:row>
      <xdr:rowOff>4762</xdr:rowOff>
    </xdr:from>
    <xdr:to>
      <xdr:col>9</xdr:col>
      <xdr:colOff>761999</xdr:colOff>
      <xdr:row>16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01F8E6-C0D8-477A-8DEB-02574E25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17</xdr:row>
      <xdr:rowOff>4762</xdr:rowOff>
    </xdr:from>
    <xdr:to>
      <xdr:col>10</xdr:col>
      <xdr:colOff>4762</xdr:colOff>
      <xdr:row>31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F1EAE4-BD86-49FC-9F1C-906EA54D0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</xdr:colOff>
      <xdr:row>33</xdr:row>
      <xdr:rowOff>4762</xdr:rowOff>
    </xdr:from>
    <xdr:to>
      <xdr:col>10</xdr:col>
      <xdr:colOff>0</xdr:colOff>
      <xdr:row>48</xdr:row>
      <xdr:rowOff>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B886BE0F-8D9E-4C5D-8B3C-169D2C219E2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10087" y="6291262"/>
              <a:ext cx="5329238" cy="28527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tu versión de Excel.
Si editas esta forma o guardas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3</xdr:col>
      <xdr:colOff>2379</xdr:colOff>
      <xdr:row>50</xdr:row>
      <xdr:rowOff>11906</xdr:rowOff>
    </xdr:from>
    <xdr:to>
      <xdr:col>9</xdr:col>
      <xdr:colOff>761998</xdr:colOff>
      <xdr:row>65</xdr:row>
      <xdr:rowOff>11906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07C6C10-0CE5-4CDD-BE88-4851A5CEC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-1</xdr:colOff>
      <xdr:row>66</xdr:row>
      <xdr:rowOff>178594</xdr:rowOff>
    </xdr:from>
    <xdr:to>
      <xdr:col>9</xdr:col>
      <xdr:colOff>750092</xdr:colOff>
      <xdr:row>83</xdr:row>
      <xdr:rowOff>178594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8CB9704-4AC2-4E2A-A128-CBB1BC69B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85</xdr:row>
      <xdr:rowOff>3572</xdr:rowOff>
    </xdr:from>
    <xdr:to>
      <xdr:col>10</xdr:col>
      <xdr:colOff>11906</xdr:colOff>
      <xdr:row>100</xdr:row>
      <xdr:rowOff>11906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DB4D6442-4B06-43EA-9A6D-77D862FA6DC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05325" y="16196072"/>
              <a:ext cx="5345906" cy="28658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tu versión de Excel.
Si editas esta forma o guardas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2</xdr:col>
      <xdr:colOff>738187</xdr:colOff>
      <xdr:row>101</xdr:row>
      <xdr:rowOff>15477</xdr:rowOff>
    </xdr:from>
    <xdr:to>
      <xdr:col>9</xdr:col>
      <xdr:colOff>750093</xdr:colOff>
      <xdr:row>115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57F8087-70BE-4410-BA1C-08D18C7B3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11906</xdr:colOff>
      <xdr:row>117</xdr:row>
      <xdr:rowOff>3571</xdr:rowOff>
    </xdr:from>
    <xdr:to>
      <xdr:col>10</xdr:col>
      <xdr:colOff>11906</xdr:colOff>
      <xdr:row>139</xdr:row>
      <xdr:rowOff>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A1CF22E-F9A8-452A-AB51-50D2A3B23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11905</xdr:colOff>
      <xdr:row>141</xdr:row>
      <xdr:rowOff>3570</xdr:rowOff>
    </xdr:from>
    <xdr:to>
      <xdr:col>9</xdr:col>
      <xdr:colOff>750092</xdr:colOff>
      <xdr:row>156</xdr:row>
      <xdr:rowOff>23811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30E0DE0-0A21-4E4B-9AB3-7516DCEFF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0</xdr:colOff>
      <xdr:row>158</xdr:row>
      <xdr:rowOff>3570</xdr:rowOff>
    </xdr:from>
    <xdr:to>
      <xdr:col>10</xdr:col>
      <xdr:colOff>11906</xdr:colOff>
      <xdr:row>173</xdr:row>
      <xdr:rowOff>178593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F891C42-0FCB-4ECA-B408-1EDF7AF6F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pereira\Desktop\Especializaci&#243;n%20Gesti&#243;n%20de%20Activos\Semestre%202024-2\Seminario%20Monogr&#225;fico%202\20241129%20Trabajo%20de%20Gradi%20Final\Anexos\Gr&#225;ficas%20Entrevista_gestion_activos%20UDEA.xlsx" TargetMode="External"/><Relationship Id="rId1" Type="http://schemas.openxmlformats.org/officeDocument/2006/relationships/externalLinkPath" Target="Gr&#225;ficas%20Entrevista_gestion_activos%20U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AS"/>
    </sheetNames>
    <sheetDataSet>
      <sheetData sheetId="0">
        <row r="2">
          <cell r="B2" t="str">
            <v>Frecuencia</v>
          </cell>
        </row>
        <row r="3">
          <cell r="A3" t="str">
            <v>ISO 55001</v>
          </cell>
          <cell r="B3">
            <v>4</v>
          </cell>
        </row>
        <row r="4">
          <cell r="A4" t="str">
            <v>Manejo del cambio</v>
          </cell>
          <cell r="B4">
            <v>1</v>
          </cell>
        </row>
        <row r="5">
          <cell r="A5" t="str">
            <v>Toma de decisiones</v>
          </cell>
          <cell r="B5">
            <v>1</v>
          </cell>
        </row>
        <row r="6">
          <cell r="A6" t="str">
            <v>RCM</v>
          </cell>
          <cell r="B6">
            <v>3</v>
          </cell>
        </row>
        <row r="7">
          <cell r="A7" t="str">
            <v>Planes operativos de mantenimiento</v>
          </cell>
          <cell r="B7">
            <v>1</v>
          </cell>
        </row>
        <row r="8">
          <cell r="A8" t="str">
            <v>Análisis de causa raíz</v>
          </cell>
          <cell r="B8">
            <v>3</v>
          </cell>
        </row>
        <row r="9">
          <cell r="A9" t="str">
            <v>Planeación y programación</v>
          </cell>
          <cell r="B9">
            <v>2</v>
          </cell>
        </row>
        <row r="10">
          <cell r="A10" t="str">
            <v>Excelencia y transformación digital</v>
          </cell>
          <cell r="B10">
            <v>1</v>
          </cell>
        </row>
        <row r="11">
          <cell r="A11" t="str">
            <v>Integridad mecánica</v>
          </cell>
          <cell r="B11">
            <v>1</v>
          </cell>
        </row>
        <row r="12">
          <cell r="A12" t="str">
            <v>ISO 55000</v>
          </cell>
          <cell r="B12">
            <v>1</v>
          </cell>
        </row>
        <row r="13">
          <cell r="A13" t="str">
            <v>TPM</v>
          </cell>
          <cell r="B13">
            <v>1</v>
          </cell>
        </row>
        <row r="14">
          <cell r="A14" t="str">
            <v>Criticidad de activos</v>
          </cell>
          <cell r="B14">
            <v>1</v>
          </cell>
        </row>
        <row r="15">
          <cell r="A15" t="str">
            <v>Taxonomía (ISO 14224)</v>
          </cell>
          <cell r="B15">
            <v>2</v>
          </cell>
        </row>
        <row r="16">
          <cell r="A16" t="str">
            <v>Gestión de la información</v>
          </cell>
          <cell r="B16">
            <v>1</v>
          </cell>
        </row>
        <row r="18">
          <cell r="B18" t="str">
            <v>Frecuencia</v>
          </cell>
        </row>
        <row r="19">
          <cell r="A19" t="str">
            <v>RCM</v>
          </cell>
          <cell r="B19">
            <v>2</v>
          </cell>
        </row>
        <row r="20">
          <cell r="A20" t="str">
            <v>PMO</v>
          </cell>
          <cell r="B20">
            <v>1</v>
          </cell>
        </row>
        <row r="21">
          <cell r="A21" t="str">
            <v>LCC</v>
          </cell>
          <cell r="B21">
            <v>1</v>
          </cell>
        </row>
        <row r="22">
          <cell r="A22" t="str">
            <v>RCS</v>
          </cell>
          <cell r="B22">
            <v>1</v>
          </cell>
        </row>
        <row r="23">
          <cell r="A23" t="str">
            <v>Criticidad de activos</v>
          </cell>
          <cell r="B23">
            <v>2</v>
          </cell>
        </row>
        <row r="24">
          <cell r="A24" t="str">
            <v>Enfoque en activos de mayor impacto</v>
          </cell>
          <cell r="B24">
            <v>1</v>
          </cell>
        </row>
        <row r="25">
          <cell r="A25" t="str">
            <v>Administración del portafolio de inversión</v>
          </cell>
          <cell r="B25">
            <v>1</v>
          </cell>
        </row>
        <row r="26">
          <cell r="A26" t="str">
            <v>Capacitación continua del personal</v>
          </cell>
          <cell r="B26">
            <v>2</v>
          </cell>
        </row>
        <row r="27">
          <cell r="A27" t="str">
            <v>Mantenimiento preventivo</v>
          </cell>
          <cell r="B27">
            <v>2</v>
          </cell>
        </row>
        <row r="28">
          <cell r="A28" t="str">
            <v>Revisión anual de todos los activos</v>
          </cell>
          <cell r="B28">
            <v>1</v>
          </cell>
        </row>
        <row r="29">
          <cell r="A29" t="str">
            <v>Análisis de variables y trazabilidad</v>
          </cell>
          <cell r="B29">
            <v>1</v>
          </cell>
        </row>
        <row r="30">
          <cell r="A30" t="str">
            <v>Mantenimiento basado en condición (predictivo)</v>
          </cell>
          <cell r="B30">
            <v>1</v>
          </cell>
        </row>
        <row r="31">
          <cell r="A31" t="str">
            <v>Evaluaciones de operación</v>
          </cell>
          <cell r="B31">
            <v>1</v>
          </cell>
        </row>
        <row r="51">
          <cell r="B51" t="str">
            <v>Frecuencia</v>
          </cell>
        </row>
        <row r="52">
          <cell r="A52" t="str">
            <v>Gestión documental</v>
          </cell>
          <cell r="B52">
            <v>1</v>
          </cell>
        </row>
        <row r="53">
          <cell r="A53" t="str">
            <v>Logística y abastecimiento</v>
          </cell>
          <cell r="B53">
            <v>1</v>
          </cell>
        </row>
        <row r="54">
          <cell r="A54" t="str">
            <v>Gestión de áreas e integración</v>
          </cell>
          <cell r="B54">
            <v>1</v>
          </cell>
        </row>
        <row r="55">
          <cell r="A55" t="str">
            <v>Gestión de inventarios y repuestos críticos</v>
          </cell>
          <cell r="B55">
            <v>2</v>
          </cell>
        </row>
        <row r="68">
          <cell r="B68" t="str">
            <v>Frecuencia</v>
          </cell>
        </row>
        <row r="69">
          <cell r="A69" t="str">
            <v>Propiedad, planta y equipos (PPE)</v>
          </cell>
          <cell r="B69">
            <v>1</v>
          </cell>
        </row>
        <row r="70">
          <cell r="A70" t="str">
            <v>MTBF (Mean Time Between Failures)</v>
          </cell>
          <cell r="B70">
            <v>3</v>
          </cell>
        </row>
        <row r="71">
          <cell r="A71" t="str">
            <v>Costo total de propiedad</v>
          </cell>
          <cell r="B71">
            <v>1</v>
          </cell>
        </row>
        <row r="72">
          <cell r="A72" t="str">
            <v>MTTR (Mean Time To Repair)</v>
          </cell>
          <cell r="B72">
            <v>3</v>
          </cell>
        </row>
        <row r="73">
          <cell r="A73" t="str">
            <v>Cumplimiento de RCA</v>
          </cell>
          <cell r="B73">
            <v>1</v>
          </cell>
        </row>
        <row r="74">
          <cell r="A74" t="str">
            <v>Cumplimiento al plan de mantenimiento</v>
          </cell>
          <cell r="B74">
            <v>1</v>
          </cell>
        </row>
        <row r="75">
          <cell r="A75" t="str">
            <v>Indicador de adopción digital</v>
          </cell>
          <cell r="B75">
            <v>1</v>
          </cell>
        </row>
        <row r="76">
          <cell r="A76" t="str">
            <v>Horas hombre disponibles y ejecutadas</v>
          </cell>
          <cell r="B76">
            <v>2</v>
          </cell>
        </row>
        <row r="77">
          <cell r="A77" t="str">
            <v>Planeación y programación de mantenimiento</v>
          </cell>
          <cell r="B77">
            <v>1</v>
          </cell>
        </row>
        <row r="78">
          <cell r="A78" t="str">
            <v>Disponibilidad de estaciones compresoras</v>
          </cell>
          <cell r="B78">
            <v>1</v>
          </cell>
        </row>
        <row r="79">
          <cell r="A79" t="str">
            <v>Indicadores de criticidad</v>
          </cell>
          <cell r="B79">
            <v>1</v>
          </cell>
        </row>
        <row r="80">
          <cell r="A80" t="str">
            <v>Costos de mantenimiento</v>
          </cell>
          <cell r="B80">
            <v>2</v>
          </cell>
        </row>
        <row r="81">
          <cell r="A81" t="str">
            <v>Confiabilidad</v>
          </cell>
          <cell r="B81">
            <v>1</v>
          </cell>
        </row>
        <row r="82">
          <cell r="A82" t="str">
            <v>Disponibilidad</v>
          </cell>
          <cell r="B82">
            <v>1</v>
          </cell>
        </row>
        <row r="83">
          <cell r="A83" t="str">
            <v>Cumplimiento del plan de programación</v>
          </cell>
          <cell r="B83">
            <v>1</v>
          </cell>
        </row>
        <row r="84">
          <cell r="A84" t="str">
            <v>Backlog</v>
          </cell>
          <cell r="B84">
            <v>1</v>
          </cell>
        </row>
        <row r="103">
          <cell r="B103" t="str">
            <v>Frecuencia</v>
          </cell>
        </row>
        <row r="104">
          <cell r="A104" t="str">
            <v>Muy efectiva (5)</v>
          </cell>
          <cell r="B104">
            <v>2</v>
          </cell>
        </row>
        <row r="105">
          <cell r="A105" t="str">
            <v>Moderadamente efectiva (3)</v>
          </cell>
          <cell r="B105">
            <v>1</v>
          </cell>
        </row>
        <row r="118">
          <cell r="B118" t="str">
            <v>Frecuencia</v>
          </cell>
        </row>
        <row r="119">
          <cell r="A119" t="str">
            <v>Capacitación</v>
          </cell>
          <cell r="B119">
            <v>3</v>
          </cell>
        </row>
        <row r="120">
          <cell r="A120" t="str">
            <v>Gestión del cambio</v>
          </cell>
          <cell r="B120">
            <v>4</v>
          </cell>
        </row>
        <row r="121">
          <cell r="A121" t="str">
            <v>Comunicación</v>
          </cell>
          <cell r="B121">
            <v>3</v>
          </cell>
        </row>
        <row r="122">
          <cell r="A122" t="str">
            <v>Estructura Organizacional</v>
          </cell>
          <cell r="B122">
            <v>1</v>
          </cell>
        </row>
        <row r="123">
          <cell r="A123" t="str">
            <v>Falta de documentación mínima requerida</v>
          </cell>
          <cell r="B123">
            <v>2</v>
          </cell>
        </row>
        <row r="124">
          <cell r="A124" t="str">
            <v>Gestión de datos</v>
          </cell>
          <cell r="B124">
            <v>1</v>
          </cell>
        </row>
        <row r="125">
          <cell r="A125" t="str">
            <v xml:space="preserve">Falta de procedimientos operativos establecidos </v>
          </cell>
          <cell r="B125">
            <v>1</v>
          </cell>
        </row>
        <row r="142">
          <cell r="B142" t="str">
            <v>Frecuencia</v>
          </cell>
        </row>
        <row r="143">
          <cell r="A143" t="str">
            <v>Poco desafiante</v>
          </cell>
          <cell r="B143">
            <v>1</v>
          </cell>
        </row>
        <row r="144">
          <cell r="A144" t="str">
            <v>Muy desafiante</v>
          </cell>
          <cell r="B144">
            <v>3</v>
          </cell>
        </row>
        <row r="159">
          <cell r="B159" t="str">
            <v>Frecuencia</v>
          </cell>
        </row>
        <row r="160">
          <cell r="A160" t="str">
            <v>Planes de comunicación</v>
          </cell>
          <cell r="B160">
            <v>3</v>
          </cell>
        </row>
        <row r="161">
          <cell r="A161" t="str">
            <v>Capacitación</v>
          </cell>
          <cell r="B16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401"/>
  <sheetViews>
    <sheetView topLeftCell="K106" zoomScale="70" zoomScaleNormal="70" workbookViewId="0">
      <selection activeCell="T146" sqref="T146"/>
    </sheetView>
  </sheetViews>
  <sheetFormatPr baseColWidth="10" defaultColWidth="12.5703125" defaultRowHeight="15.75" customHeight="1" x14ac:dyDescent="0.2"/>
  <cols>
    <col min="1" max="1" width="35.140625" style="2" customWidth="1"/>
    <col min="2" max="2" width="44.42578125" style="2" customWidth="1"/>
    <col min="3" max="7" width="12.5703125" style="2"/>
    <col min="8" max="8" width="26" style="2" customWidth="1"/>
    <col min="9" max="10" width="12.5703125" style="2"/>
    <col min="11" max="11" width="20.140625" style="2" bestFit="1" customWidth="1"/>
    <col min="12" max="16384" width="12.5703125" style="2"/>
  </cols>
  <sheetData>
    <row r="1" spans="1:9" ht="12.75" x14ac:dyDescent="0.2">
      <c r="A1" s="1" t="s">
        <v>68</v>
      </c>
      <c r="B1" s="5"/>
      <c r="C1" s="63"/>
      <c r="D1" s="64"/>
      <c r="E1" s="64"/>
      <c r="F1" s="64"/>
      <c r="G1" s="64"/>
      <c r="H1" s="64"/>
      <c r="I1" s="64"/>
    </row>
    <row r="2" spans="1:9" ht="12.75" x14ac:dyDescent="0.2">
      <c r="A2" s="1"/>
      <c r="B2" s="6" t="s">
        <v>0</v>
      </c>
      <c r="C2" s="6" t="s">
        <v>69</v>
      </c>
      <c r="D2" s="6" t="s">
        <v>70</v>
      </c>
      <c r="E2" s="6" t="s">
        <v>71</v>
      </c>
      <c r="F2" s="6" t="s">
        <v>72</v>
      </c>
      <c r="G2" s="6" t="s">
        <v>73</v>
      </c>
      <c r="H2" s="6" t="s">
        <v>74</v>
      </c>
      <c r="I2" s="6" t="s">
        <v>75</v>
      </c>
    </row>
    <row r="3" spans="1:9" ht="12.75" x14ac:dyDescent="0.2">
      <c r="A3" s="53" t="s">
        <v>76</v>
      </c>
      <c r="B3" s="53" t="s">
        <v>77</v>
      </c>
      <c r="C3" s="54">
        <f t="shared" ref="C3:I3" si="0">AVERAGE(C4:C60)</f>
        <v>0.65438596491228063</v>
      </c>
      <c r="D3" s="54">
        <f t="shared" si="0"/>
        <v>0.61228070175438587</v>
      </c>
      <c r="E3" s="54">
        <f t="shared" si="0"/>
        <v>0.66315789473684217</v>
      </c>
      <c r="F3" s="54">
        <f t="shared" si="0"/>
        <v>0.59774436090225547</v>
      </c>
      <c r="G3" s="54">
        <f t="shared" si="0"/>
        <v>0.59824561403508758</v>
      </c>
      <c r="H3" s="54">
        <f t="shared" si="0"/>
        <v>0.6228070175438597</v>
      </c>
      <c r="I3" s="54">
        <f t="shared" si="0"/>
        <v>0.64736842105263159</v>
      </c>
    </row>
    <row r="4" spans="1:9" ht="12.75" x14ac:dyDescent="0.2">
      <c r="A4" s="11" t="s">
        <v>1</v>
      </c>
      <c r="B4" s="7" t="s">
        <v>2</v>
      </c>
      <c r="C4" s="7">
        <v>0.8</v>
      </c>
      <c r="D4" s="7">
        <v>0.89999999999999991</v>
      </c>
      <c r="E4" s="7">
        <v>0.89999999999999991</v>
      </c>
      <c r="F4" s="7">
        <v>0.78571428571428581</v>
      </c>
      <c r="G4" s="7">
        <v>0.89999999999999991</v>
      </c>
      <c r="H4" s="7">
        <v>0.89999999999999991</v>
      </c>
      <c r="I4" s="7">
        <v>0.8</v>
      </c>
    </row>
    <row r="5" spans="1:9" ht="12.75" x14ac:dyDescent="0.2">
      <c r="A5" s="11" t="s">
        <v>3</v>
      </c>
      <c r="B5" s="7" t="s">
        <v>2</v>
      </c>
      <c r="C5" s="7">
        <v>0.89999999999999991</v>
      </c>
      <c r="D5" s="7">
        <v>0.89999999999999991</v>
      </c>
      <c r="E5" s="7">
        <v>0.89999999999999991</v>
      </c>
      <c r="F5" s="7">
        <v>1</v>
      </c>
      <c r="G5" s="7">
        <v>1</v>
      </c>
      <c r="H5" s="7">
        <v>1</v>
      </c>
      <c r="I5" s="7">
        <v>1</v>
      </c>
    </row>
    <row r="6" spans="1:9" ht="12.75" x14ac:dyDescent="0.2">
      <c r="A6" s="11" t="s">
        <v>4</v>
      </c>
      <c r="B6" s="7" t="s">
        <v>2</v>
      </c>
      <c r="C6" s="7">
        <v>0.89999999999999991</v>
      </c>
      <c r="D6" s="7">
        <v>0.8</v>
      </c>
      <c r="E6" s="7">
        <v>0.7</v>
      </c>
      <c r="F6" s="7">
        <v>0.5714285714285714</v>
      </c>
      <c r="G6" s="7">
        <v>0.5</v>
      </c>
      <c r="H6" s="7">
        <v>0.5</v>
      </c>
      <c r="I6" s="7">
        <v>0.5</v>
      </c>
    </row>
    <row r="7" spans="1:9" ht="12.75" x14ac:dyDescent="0.2">
      <c r="A7" s="12" t="s">
        <v>5</v>
      </c>
      <c r="B7" s="7" t="s">
        <v>6</v>
      </c>
      <c r="C7" s="7">
        <v>1</v>
      </c>
      <c r="D7" s="7">
        <v>1</v>
      </c>
      <c r="E7" s="7">
        <v>0.7</v>
      </c>
      <c r="F7" s="7">
        <v>0.5</v>
      </c>
      <c r="G7" s="7">
        <v>0.60000000000000009</v>
      </c>
      <c r="H7" s="7">
        <v>0.89999999999999991</v>
      </c>
      <c r="I7" s="7">
        <v>0.5</v>
      </c>
    </row>
    <row r="8" spans="1:9" ht="12.75" x14ac:dyDescent="0.2">
      <c r="A8" s="12" t="s">
        <v>7</v>
      </c>
      <c r="B8" s="7" t="s">
        <v>8</v>
      </c>
      <c r="C8" s="7">
        <v>0.89999999999999991</v>
      </c>
      <c r="D8" s="7">
        <v>0.89999999999999991</v>
      </c>
      <c r="E8" s="7">
        <v>0.8</v>
      </c>
      <c r="F8" s="7">
        <v>0.78571428571428581</v>
      </c>
      <c r="G8" s="7">
        <v>1</v>
      </c>
      <c r="H8" s="7">
        <v>1</v>
      </c>
      <c r="I8" s="7">
        <v>1</v>
      </c>
    </row>
    <row r="9" spans="1:9" ht="12.75" x14ac:dyDescent="0.2">
      <c r="A9" s="12" t="s">
        <v>9</v>
      </c>
      <c r="B9" s="7" t="s">
        <v>2</v>
      </c>
      <c r="C9" s="7">
        <v>9.9999999999999978E-2</v>
      </c>
      <c r="D9" s="7">
        <v>9.9999999999999978E-2</v>
      </c>
      <c r="E9" s="7">
        <v>0.19999999999999996</v>
      </c>
      <c r="F9" s="7">
        <v>0.1428571428571429</v>
      </c>
      <c r="G9" s="7">
        <v>0.19999999999999996</v>
      </c>
      <c r="H9" s="7">
        <v>0.4</v>
      </c>
      <c r="I9" s="7">
        <v>0.19999999999999996</v>
      </c>
    </row>
    <row r="10" spans="1:9" ht="12.75" x14ac:dyDescent="0.2">
      <c r="A10" s="12" t="s">
        <v>10</v>
      </c>
      <c r="B10" s="7" t="s">
        <v>11</v>
      </c>
      <c r="C10" s="7">
        <v>0.4</v>
      </c>
      <c r="D10" s="7">
        <v>9.9999999999999978E-2</v>
      </c>
      <c r="E10" s="7">
        <v>0.19999999999999996</v>
      </c>
      <c r="F10" s="7">
        <v>0.4285714285714286</v>
      </c>
      <c r="G10" s="7">
        <v>0.19999999999999996</v>
      </c>
      <c r="H10" s="7">
        <v>0.5</v>
      </c>
      <c r="I10" s="7">
        <v>0.5</v>
      </c>
    </row>
    <row r="11" spans="1:9" ht="12.75" x14ac:dyDescent="0.2">
      <c r="A11" s="12" t="s">
        <v>12</v>
      </c>
      <c r="B11" s="7" t="s">
        <v>13</v>
      </c>
      <c r="C11" s="7">
        <v>0.60000000000000009</v>
      </c>
      <c r="D11" s="7">
        <v>0.30000000000000004</v>
      </c>
      <c r="E11" s="7">
        <v>0.5</v>
      </c>
      <c r="F11" s="7">
        <v>0.3571428571428571</v>
      </c>
      <c r="G11" s="7">
        <v>0.4</v>
      </c>
      <c r="H11" s="7">
        <v>0.30000000000000004</v>
      </c>
      <c r="I11" s="7">
        <v>0.4</v>
      </c>
    </row>
    <row r="12" spans="1:9" ht="12.75" x14ac:dyDescent="0.2">
      <c r="A12" s="12" t="s">
        <v>14</v>
      </c>
      <c r="B12" s="7" t="s">
        <v>2</v>
      </c>
      <c r="C12" s="7">
        <v>0</v>
      </c>
      <c r="D12" s="7">
        <v>9.9999999999999978E-2</v>
      </c>
      <c r="E12" s="7">
        <v>9.9999999999999978E-2</v>
      </c>
      <c r="F12" s="7">
        <v>0</v>
      </c>
      <c r="G12" s="7">
        <v>0.4</v>
      </c>
      <c r="H12" s="7">
        <v>9.9999999999999978E-2</v>
      </c>
      <c r="I12" s="7">
        <v>0.19999999999999996</v>
      </c>
    </row>
    <row r="13" spans="1:9" ht="12.75" x14ac:dyDescent="0.2">
      <c r="A13" s="12" t="s">
        <v>15</v>
      </c>
      <c r="B13" s="7" t="s">
        <v>16</v>
      </c>
      <c r="C13" s="7">
        <v>9.9999999999999978E-2</v>
      </c>
      <c r="D13" s="7">
        <v>0.19999999999999996</v>
      </c>
      <c r="E13" s="7">
        <v>0.4</v>
      </c>
      <c r="F13" s="7">
        <v>0.2142857142857143</v>
      </c>
      <c r="G13" s="7">
        <v>0</v>
      </c>
      <c r="H13" s="7">
        <v>0</v>
      </c>
      <c r="I13" s="7">
        <v>0</v>
      </c>
    </row>
    <row r="14" spans="1:9" ht="12.75" x14ac:dyDescent="0.2">
      <c r="A14" s="13" t="s">
        <v>17</v>
      </c>
      <c r="B14" s="7" t="s">
        <v>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9" ht="12.75" x14ac:dyDescent="0.2">
      <c r="A15" s="12" t="s">
        <v>18</v>
      </c>
      <c r="B15" s="7" t="s">
        <v>8</v>
      </c>
      <c r="C15" s="7">
        <v>9.9999999999999978E-2</v>
      </c>
      <c r="D15" s="7">
        <v>0</v>
      </c>
      <c r="E15" s="7">
        <v>0.30000000000000004</v>
      </c>
      <c r="F15" s="7">
        <v>0</v>
      </c>
      <c r="G15" s="7">
        <v>0.30000000000000004</v>
      </c>
      <c r="H15" s="7">
        <v>9.9999999999999978E-2</v>
      </c>
      <c r="I15" s="7">
        <v>0.19999999999999996</v>
      </c>
    </row>
    <row r="16" spans="1:9" ht="12.75" x14ac:dyDescent="0.2">
      <c r="A16" s="12" t="s">
        <v>19</v>
      </c>
      <c r="B16" s="7" t="s">
        <v>16</v>
      </c>
      <c r="C16" s="7">
        <v>0.7</v>
      </c>
      <c r="D16" s="7">
        <v>0.60000000000000009</v>
      </c>
      <c r="E16" s="7">
        <v>0.7</v>
      </c>
      <c r="F16" s="7">
        <v>0.5714285714285714</v>
      </c>
      <c r="G16" s="7">
        <v>0.5</v>
      </c>
      <c r="H16" s="7">
        <v>0.7</v>
      </c>
      <c r="I16" s="7">
        <v>0.8</v>
      </c>
    </row>
    <row r="17" spans="1:9" ht="12.75" x14ac:dyDescent="0.2">
      <c r="A17" s="12" t="s">
        <v>20</v>
      </c>
      <c r="B17" s="7" t="s">
        <v>6</v>
      </c>
      <c r="C17" s="7">
        <v>0.7</v>
      </c>
      <c r="D17" s="7">
        <v>0.8</v>
      </c>
      <c r="E17" s="7">
        <v>1</v>
      </c>
      <c r="F17" s="7">
        <v>0.78571428571428581</v>
      </c>
      <c r="G17" s="7">
        <v>0.60000000000000009</v>
      </c>
      <c r="H17" s="7">
        <v>0.8</v>
      </c>
      <c r="I17" s="7">
        <v>0.8</v>
      </c>
    </row>
    <row r="18" spans="1:9" ht="12.75" x14ac:dyDescent="0.2">
      <c r="A18" s="12" t="s">
        <v>21</v>
      </c>
      <c r="B18" s="7" t="s">
        <v>8</v>
      </c>
      <c r="C18" s="7">
        <v>0.5</v>
      </c>
      <c r="D18" s="7">
        <v>0.30000000000000004</v>
      </c>
      <c r="E18" s="7">
        <v>0.4</v>
      </c>
      <c r="F18" s="7">
        <v>0.2142857142857143</v>
      </c>
      <c r="G18" s="7">
        <v>0.30000000000000004</v>
      </c>
      <c r="H18" s="7">
        <v>0.19999999999999996</v>
      </c>
      <c r="I18" s="7">
        <v>0.19999999999999996</v>
      </c>
    </row>
    <row r="19" spans="1:9" ht="12.75" x14ac:dyDescent="0.2">
      <c r="A19" s="11" t="s">
        <v>22</v>
      </c>
      <c r="B19" s="7" t="s">
        <v>6</v>
      </c>
      <c r="C19" s="7">
        <v>1</v>
      </c>
      <c r="D19" s="7">
        <v>1</v>
      </c>
      <c r="E19" s="7">
        <v>1</v>
      </c>
      <c r="F19" s="7">
        <v>0.85714285714285721</v>
      </c>
      <c r="G19" s="7">
        <v>1</v>
      </c>
      <c r="H19" s="7">
        <v>1</v>
      </c>
      <c r="I19" s="7">
        <v>1</v>
      </c>
    </row>
    <row r="20" spans="1:9" ht="12.75" x14ac:dyDescent="0.2">
      <c r="A20" s="11" t="s">
        <v>23</v>
      </c>
      <c r="B20" s="7" t="s">
        <v>8</v>
      </c>
      <c r="C20" s="7">
        <v>1</v>
      </c>
      <c r="D20" s="7">
        <v>0.8</v>
      </c>
      <c r="E20" s="7">
        <v>1</v>
      </c>
      <c r="F20" s="7">
        <v>1</v>
      </c>
      <c r="G20" s="7">
        <v>0.89999999999999991</v>
      </c>
      <c r="H20" s="7">
        <v>0.89999999999999991</v>
      </c>
      <c r="I20" s="7">
        <v>1</v>
      </c>
    </row>
    <row r="21" spans="1:9" ht="12.75" x14ac:dyDescent="0.2">
      <c r="A21" s="11" t="s">
        <v>24</v>
      </c>
      <c r="B21" s="7" t="s">
        <v>6</v>
      </c>
      <c r="C21" s="7">
        <v>0.8</v>
      </c>
      <c r="D21" s="7">
        <v>0.7</v>
      </c>
      <c r="E21" s="7">
        <v>0.8</v>
      </c>
      <c r="F21" s="7">
        <v>0.71428571428571419</v>
      </c>
      <c r="G21" s="7">
        <v>0.60000000000000009</v>
      </c>
      <c r="H21" s="7">
        <v>0.60000000000000009</v>
      </c>
      <c r="I21" s="7">
        <v>0.8</v>
      </c>
    </row>
    <row r="22" spans="1:9" ht="12.75" x14ac:dyDescent="0.2">
      <c r="A22" s="11" t="s">
        <v>25</v>
      </c>
      <c r="B22" s="7" t="s">
        <v>6</v>
      </c>
      <c r="C22" s="7">
        <v>1</v>
      </c>
      <c r="D22" s="7">
        <v>1</v>
      </c>
      <c r="E22" s="7">
        <v>1</v>
      </c>
      <c r="F22" s="7">
        <v>0.85714285714285721</v>
      </c>
      <c r="G22" s="7">
        <v>0.7</v>
      </c>
      <c r="H22" s="7">
        <v>0.60000000000000009</v>
      </c>
      <c r="I22" s="7">
        <v>1</v>
      </c>
    </row>
    <row r="23" spans="1:9" ht="12.75" x14ac:dyDescent="0.2">
      <c r="A23" s="11" t="s">
        <v>26</v>
      </c>
      <c r="B23" s="7" t="s">
        <v>6</v>
      </c>
      <c r="C23" s="7">
        <v>1</v>
      </c>
      <c r="D23" s="7">
        <v>0.7</v>
      </c>
      <c r="E23" s="7">
        <v>0.89999999999999991</v>
      </c>
      <c r="F23" s="7">
        <v>0.9285714285714286</v>
      </c>
      <c r="G23" s="7">
        <v>0.89999999999999991</v>
      </c>
      <c r="H23" s="7">
        <v>0.60000000000000009</v>
      </c>
      <c r="I23" s="7">
        <v>1</v>
      </c>
    </row>
    <row r="24" spans="1:9" ht="12.75" x14ac:dyDescent="0.2">
      <c r="A24" s="11" t="s">
        <v>27</v>
      </c>
      <c r="B24" s="7" t="s">
        <v>6</v>
      </c>
      <c r="C24" s="7">
        <v>1</v>
      </c>
      <c r="D24" s="7">
        <v>1</v>
      </c>
      <c r="E24" s="7">
        <v>1</v>
      </c>
      <c r="F24" s="7">
        <v>1</v>
      </c>
      <c r="G24" s="7">
        <v>1</v>
      </c>
      <c r="H24" s="7">
        <v>0.60000000000000009</v>
      </c>
      <c r="I24" s="7">
        <v>1</v>
      </c>
    </row>
    <row r="25" spans="1:9" ht="12.75" x14ac:dyDescent="0.2">
      <c r="A25" s="11" t="s">
        <v>28</v>
      </c>
      <c r="B25" s="7" t="s">
        <v>8</v>
      </c>
      <c r="C25" s="7">
        <v>0.5</v>
      </c>
      <c r="D25" s="7">
        <v>0.5</v>
      </c>
      <c r="E25" s="7">
        <v>0.5</v>
      </c>
      <c r="F25" s="7">
        <v>0.5</v>
      </c>
      <c r="G25" s="7">
        <v>0.5</v>
      </c>
      <c r="H25" s="7">
        <v>0.5</v>
      </c>
      <c r="I25" s="7">
        <v>0.5</v>
      </c>
    </row>
    <row r="26" spans="1:9" ht="12.75" x14ac:dyDescent="0.2">
      <c r="A26" s="11" t="s">
        <v>29</v>
      </c>
      <c r="B26" s="7" t="s">
        <v>8</v>
      </c>
      <c r="C26" s="7">
        <v>0.30000000000000004</v>
      </c>
      <c r="D26" s="7">
        <v>0.5</v>
      </c>
      <c r="E26" s="7">
        <v>0.60000000000000009</v>
      </c>
      <c r="F26" s="7">
        <v>0.5714285714285714</v>
      </c>
      <c r="G26" s="7">
        <v>0.7</v>
      </c>
      <c r="H26" s="7">
        <v>0.5</v>
      </c>
      <c r="I26" s="7">
        <v>0.60000000000000009</v>
      </c>
    </row>
    <row r="27" spans="1:9" ht="12.75" x14ac:dyDescent="0.2">
      <c r="A27" s="11" t="s">
        <v>30</v>
      </c>
      <c r="B27" s="7" t="s">
        <v>31</v>
      </c>
      <c r="C27" s="7">
        <v>0.60000000000000009</v>
      </c>
      <c r="D27" s="7">
        <v>0.30000000000000004</v>
      </c>
      <c r="E27" s="7">
        <v>0.5</v>
      </c>
      <c r="F27" s="7">
        <v>0.2857142857142857</v>
      </c>
      <c r="G27" s="7">
        <v>0</v>
      </c>
      <c r="H27" s="7">
        <v>0.30000000000000004</v>
      </c>
      <c r="I27" s="7">
        <v>0.30000000000000004</v>
      </c>
    </row>
    <row r="28" spans="1:9" ht="12.75" x14ac:dyDescent="0.2">
      <c r="A28" s="11" t="s">
        <v>32</v>
      </c>
      <c r="B28" s="7" t="s">
        <v>8</v>
      </c>
      <c r="C28" s="7">
        <v>0.60000000000000009</v>
      </c>
      <c r="D28" s="7">
        <v>0.19999999999999996</v>
      </c>
      <c r="E28" s="7">
        <v>0.4</v>
      </c>
      <c r="F28" s="7">
        <v>0.1428571428571429</v>
      </c>
      <c r="G28" s="7">
        <v>0.5</v>
      </c>
      <c r="H28" s="7">
        <v>0.19999999999999996</v>
      </c>
      <c r="I28" s="7">
        <v>0.60000000000000009</v>
      </c>
    </row>
    <row r="29" spans="1:9" ht="12.75" x14ac:dyDescent="0.2">
      <c r="A29" s="11" t="s">
        <v>33</v>
      </c>
      <c r="B29" s="7" t="s">
        <v>2</v>
      </c>
      <c r="C29" s="7">
        <v>0.19999999999999996</v>
      </c>
      <c r="D29" s="7">
        <v>9.9999999999999978E-2</v>
      </c>
      <c r="E29" s="7">
        <v>9.9999999999999978E-2</v>
      </c>
      <c r="F29" s="7">
        <v>7.1428571428571397E-2</v>
      </c>
      <c r="G29" s="7">
        <v>9.9999999999999978E-2</v>
      </c>
      <c r="H29" s="7">
        <v>0.19999999999999996</v>
      </c>
      <c r="I29" s="7">
        <v>9.9999999999999978E-2</v>
      </c>
    </row>
    <row r="30" spans="1:9" ht="12.75" x14ac:dyDescent="0.2">
      <c r="A30" s="11" t="s">
        <v>34</v>
      </c>
      <c r="B30" s="7" t="s">
        <v>11</v>
      </c>
      <c r="C30" s="7">
        <v>0.60000000000000009</v>
      </c>
      <c r="D30" s="7">
        <v>0.8</v>
      </c>
      <c r="E30" s="7">
        <v>1</v>
      </c>
      <c r="F30" s="7">
        <v>0.71428571428571419</v>
      </c>
      <c r="G30" s="7">
        <v>0.5</v>
      </c>
      <c r="H30" s="7">
        <v>1</v>
      </c>
      <c r="I30" s="7">
        <v>0.89999999999999991</v>
      </c>
    </row>
    <row r="31" spans="1:9" ht="12.75" x14ac:dyDescent="0.2">
      <c r="A31" s="11" t="s">
        <v>35</v>
      </c>
      <c r="B31" s="7" t="s">
        <v>36</v>
      </c>
      <c r="C31" s="7">
        <v>0.19999999999999996</v>
      </c>
      <c r="D31" s="7">
        <v>9.9999999999999978E-2</v>
      </c>
      <c r="E31" s="7">
        <v>0.19999999999999996</v>
      </c>
      <c r="F31" s="7">
        <v>0.2142857142857143</v>
      </c>
      <c r="G31" s="7">
        <v>9.9999999999999978E-2</v>
      </c>
      <c r="H31" s="7">
        <v>9.9999999999999978E-2</v>
      </c>
      <c r="I31" s="7">
        <v>0</v>
      </c>
    </row>
    <row r="32" spans="1:9" ht="12.75" x14ac:dyDescent="0.2">
      <c r="A32" s="11" t="s">
        <v>37</v>
      </c>
      <c r="B32" s="7" t="s">
        <v>38</v>
      </c>
      <c r="C32" s="7">
        <v>0.30000000000000004</v>
      </c>
      <c r="D32" s="7">
        <v>9.9999999999999978E-2</v>
      </c>
      <c r="E32" s="7">
        <v>9.9999999999999978E-2</v>
      </c>
      <c r="F32" s="7">
        <v>7.1428571428571397E-2</v>
      </c>
      <c r="G32" s="7">
        <v>0</v>
      </c>
      <c r="H32" s="7">
        <v>0</v>
      </c>
      <c r="I32" s="7">
        <v>0.30000000000000004</v>
      </c>
    </row>
    <row r="33" spans="1:27" ht="12.75" x14ac:dyDescent="0.2">
      <c r="A33" s="11" t="s">
        <v>39</v>
      </c>
      <c r="B33" s="7" t="s">
        <v>36</v>
      </c>
      <c r="C33" s="7">
        <v>0.30000000000000004</v>
      </c>
      <c r="D33" s="7">
        <v>0</v>
      </c>
      <c r="E33" s="7">
        <v>0</v>
      </c>
      <c r="F33" s="7">
        <v>7.1428571428571397E-2</v>
      </c>
      <c r="G33" s="7">
        <v>0</v>
      </c>
      <c r="H33" s="7">
        <v>0</v>
      </c>
      <c r="I33" s="7">
        <v>0</v>
      </c>
    </row>
    <row r="34" spans="1:27" ht="12.75" x14ac:dyDescent="0.2">
      <c r="A34" s="11" t="s">
        <v>40</v>
      </c>
      <c r="B34" s="7" t="s">
        <v>6</v>
      </c>
      <c r="C34" s="7">
        <v>1</v>
      </c>
      <c r="D34" s="7">
        <v>1</v>
      </c>
      <c r="E34" s="7">
        <v>1</v>
      </c>
      <c r="F34" s="7">
        <v>0.9285714285714286</v>
      </c>
      <c r="G34" s="7">
        <v>0.89999999999999991</v>
      </c>
      <c r="H34" s="7">
        <v>1</v>
      </c>
      <c r="I34" s="7">
        <v>0.89999999999999991</v>
      </c>
    </row>
    <row r="35" spans="1:27" ht="12.75" x14ac:dyDescent="0.2">
      <c r="A35" s="11" t="s">
        <v>41</v>
      </c>
      <c r="B35" s="7" t="s">
        <v>8</v>
      </c>
      <c r="C35" s="7">
        <v>0.89999999999999991</v>
      </c>
      <c r="D35" s="7">
        <v>1</v>
      </c>
      <c r="E35" s="7">
        <v>1</v>
      </c>
      <c r="F35" s="7">
        <v>0.71428571428571419</v>
      </c>
      <c r="G35" s="7">
        <v>1</v>
      </c>
      <c r="H35" s="7">
        <v>1</v>
      </c>
      <c r="I35" s="7">
        <v>0.89999999999999991</v>
      </c>
    </row>
    <row r="36" spans="1:27" ht="12.75" x14ac:dyDescent="0.2">
      <c r="A36" s="11" t="s">
        <v>42</v>
      </c>
      <c r="B36" s="7" t="s">
        <v>43</v>
      </c>
      <c r="C36" s="7">
        <v>0.7</v>
      </c>
      <c r="D36" s="7">
        <v>0.8</v>
      </c>
      <c r="E36" s="7">
        <v>1</v>
      </c>
      <c r="F36" s="7">
        <v>0.85714285714285721</v>
      </c>
      <c r="G36" s="7">
        <v>1</v>
      </c>
      <c r="H36" s="7">
        <v>0.60000000000000009</v>
      </c>
      <c r="I36" s="7">
        <v>1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.75" x14ac:dyDescent="0.2">
      <c r="A37" s="11" t="s">
        <v>44</v>
      </c>
      <c r="B37" s="7" t="s">
        <v>43</v>
      </c>
      <c r="C37" s="7">
        <v>0.60000000000000009</v>
      </c>
      <c r="D37" s="7">
        <v>1</v>
      </c>
      <c r="E37" s="7">
        <v>1</v>
      </c>
      <c r="F37" s="7">
        <v>1</v>
      </c>
      <c r="G37" s="7">
        <v>0.5</v>
      </c>
      <c r="H37" s="7">
        <v>0.5</v>
      </c>
      <c r="I37" s="7">
        <v>0.5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.75" x14ac:dyDescent="0.2">
      <c r="A38" s="11" t="s">
        <v>45</v>
      </c>
      <c r="B38" s="7" t="s">
        <v>43</v>
      </c>
      <c r="C38" s="7">
        <v>0.89999999999999991</v>
      </c>
      <c r="D38" s="7">
        <v>1</v>
      </c>
      <c r="E38" s="7">
        <v>0.8</v>
      </c>
      <c r="F38" s="7">
        <v>0.64285714285714279</v>
      </c>
      <c r="G38" s="7">
        <v>0.89999999999999991</v>
      </c>
      <c r="H38" s="7">
        <v>0.89999999999999991</v>
      </c>
      <c r="I38" s="7">
        <v>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.75" x14ac:dyDescent="0.2">
      <c r="A39" s="11" t="s">
        <v>46</v>
      </c>
      <c r="B39" s="7" t="s">
        <v>43</v>
      </c>
      <c r="C39" s="7">
        <v>0.60000000000000009</v>
      </c>
      <c r="D39" s="7">
        <v>0.4</v>
      </c>
      <c r="E39" s="7">
        <v>0.5</v>
      </c>
      <c r="F39" s="7">
        <v>0.64285714285714279</v>
      </c>
      <c r="G39" s="7">
        <v>0.7</v>
      </c>
      <c r="H39" s="7">
        <v>0.89999999999999991</v>
      </c>
      <c r="I39" s="7">
        <v>0.8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.75" x14ac:dyDescent="0.2">
      <c r="A40" s="11" t="s">
        <v>47</v>
      </c>
      <c r="B40" s="7" t="s">
        <v>43</v>
      </c>
      <c r="C40" s="7">
        <v>0.19999999999999996</v>
      </c>
      <c r="D40" s="7">
        <v>0</v>
      </c>
      <c r="E40" s="7">
        <v>0.19999999999999996</v>
      </c>
      <c r="F40" s="7">
        <v>0</v>
      </c>
      <c r="G40" s="7">
        <v>0</v>
      </c>
      <c r="H40" s="7">
        <v>0</v>
      </c>
      <c r="I40" s="7">
        <v>0.19999999999999996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x14ac:dyDescent="0.2">
      <c r="A41" s="11" t="s">
        <v>48</v>
      </c>
      <c r="B41" s="7" t="s">
        <v>6</v>
      </c>
      <c r="C41" s="7">
        <v>0.60000000000000009</v>
      </c>
      <c r="D41" s="7">
        <v>0.60000000000000009</v>
      </c>
      <c r="E41" s="7">
        <v>0.5</v>
      </c>
      <c r="F41" s="7">
        <v>0.4285714285714286</v>
      </c>
      <c r="G41" s="7">
        <v>0.30000000000000004</v>
      </c>
      <c r="H41" s="7">
        <v>0.30000000000000004</v>
      </c>
      <c r="I41" s="7">
        <v>0.5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2.75" x14ac:dyDescent="0.2">
      <c r="A42" s="11" t="s">
        <v>49</v>
      </c>
      <c r="B42" s="7" t="s">
        <v>31</v>
      </c>
      <c r="C42" s="7">
        <v>0.19999999999999996</v>
      </c>
      <c r="D42" s="7">
        <v>0.4</v>
      </c>
      <c r="E42" s="7">
        <v>0.30000000000000004</v>
      </c>
      <c r="F42" s="7">
        <v>0.71428571428571419</v>
      </c>
      <c r="G42" s="7">
        <v>0.19999999999999996</v>
      </c>
      <c r="H42" s="7">
        <v>0.5</v>
      </c>
      <c r="I42" s="7">
        <v>0.4</v>
      </c>
    </row>
    <row r="43" spans="1:27" ht="12.75" x14ac:dyDescent="0.2">
      <c r="A43" s="11" t="s">
        <v>50</v>
      </c>
      <c r="B43" s="7" t="s">
        <v>8</v>
      </c>
      <c r="C43" s="7">
        <v>1</v>
      </c>
      <c r="D43" s="7">
        <v>0.89999999999999991</v>
      </c>
      <c r="E43" s="7">
        <v>1</v>
      </c>
      <c r="F43" s="7">
        <v>0.9285714285714286</v>
      </c>
      <c r="G43" s="7">
        <v>1</v>
      </c>
      <c r="H43" s="7">
        <v>1</v>
      </c>
      <c r="I43" s="7">
        <v>1</v>
      </c>
    </row>
    <row r="44" spans="1:27" ht="12.75" x14ac:dyDescent="0.2">
      <c r="A44" s="11" t="s">
        <v>51</v>
      </c>
      <c r="B44" s="7" t="s">
        <v>8</v>
      </c>
      <c r="C44" s="7">
        <v>0.30000000000000004</v>
      </c>
      <c r="D44" s="7">
        <v>9.9999999999999978E-2</v>
      </c>
      <c r="E44" s="7">
        <v>0.60000000000000009</v>
      </c>
      <c r="F44" s="7">
        <v>0.1428571428571429</v>
      </c>
      <c r="G44" s="7">
        <v>0.4</v>
      </c>
      <c r="H44" s="7">
        <v>0</v>
      </c>
      <c r="I44" s="7">
        <v>9.9999999999999978E-2</v>
      </c>
    </row>
    <row r="45" spans="1:27" ht="12.75" x14ac:dyDescent="0.2">
      <c r="A45" s="11" t="s">
        <v>50</v>
      </c>
      <c r="B45" s="7" t="s">
        <v>16</v>
      </c>
      <c r="C45" s="7">
        <v>1</v>
      </c>
      <c r="D45" s="7">
        <v>1</v>
      </c>
      <c r="E45" s="7">
        <v>1</v>
      </c>
      <c r="F45" s="7">
        <v>1</v>
      </c>
      <c r="G45" s="7">
        <v>1</v>
      </c>
      <c r="H45" s="7">
        <v>1</v>
      </c>
      <c r="I45" s="7">
        <v>1</v>
      </c>
    </row>
    <row r="46" spans="1:27" ht="12.75" x14ac:dyDescent="0.2">
      <c r="A46" s="11" t="s">
        <v>52</v>
      </c>
      <c r="B46" s="7" t="s">
        <v>2</v>
      </c>
      <c r="C46" s="7">
        <v>0.5</v>
      </c>
      <c r="D46" s="7">
        <v>0</v>
      </c>
      <c r="E46" s="7">
        <v>0.5</v>
      </c>
      <c r="F46" s="7">
        <v>0.5</v>
      </c>
      <c r="G46" s="7">
        <v>0.5</v>
      </c>
      <c r="H46" s="7">
        <v>0.5</v>
      </c>
      <c r="I46" s="7">
        <v>0.5</v>
      </c>
    </row>
    <row r="47" spans="1:27" ht="12.75" x14ac:dyDescent="0.2">
      <c r="A47" s="14" t="s">
        <v>53</v>
      </c>
      <c r="B47" s="8" t="s">
        <v>2</v>
      </c>
      <c r="C47" s="8">
        <v>1</v>
      </c>
      <c r="D47" s="8">
        <v>1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</row>
    <row r="48" spans="1:27" ht="12.75" x14ac:dyDescent="0.2">
      <c r="A48" s="14" t="s">
        <v>54</v>
      </c>
      <c r="B48" s="8" t="s">
        <v>43</v>
      </c>
      <c r="C48" s="8">
        <v>0.89999999999999991</v>
      </c>
      <c r="D48" s="8">
        <v>0.5</v>
      </c>
      <c r="E48" s="8">
        <v>0.5</v>
      </c>
      <c r="F48" s="8">
        <v>0.5</v>
      </c>
      <c r="G48" s="8">
        <v>0.60000000000000009</v>
      </c>
      <c r="H48" s="8">
        <v>0.8</v>
      </c>
      <c r="I48" s="8">
        <v>0.5</v>
      </c>
    </row>
    <row r="49" spans="1:18" ht="12.75" x14ac:dyDescent="0.2">
      <c r="A49" s="14" t="s">
        <v>55</v>
      </c>
      <c r="B49" s="8" t="s">
        <v>56</v>
      </c>
      <c r="C49" s="8">
        <v>0.19999999999999996</v>
      </c>
      <c r="D49" s="8">
        <v>1</v>
      </c>
      <c r="E49" s="8">
        <v>1</v>
      </c>
      <c r="F49" s="8">
        <v>1</v>
      </c>
      <c r="G49" s="8">
        <v>1</v>
      </c>
      <c r="H49" s="8">
        <v>1</v>
      </c>
      <c r="I49" s="8">
        <v>1</v>
      </c>
      <c r="K49" s="51"/>
      <c r="L49" s="51" t="str">
        <f t="shared" ref="L49:R49" si="1">C2</f>
        <v>Contexto</v>
      </c>
      <c r="M49" s="51" t="str">
        <f t="shared" si="1"/>
        <v>Liderazgo</v>
      </c>
      <c r="N49" s="51" t="str">
        <f t="shared" si="1"/>
        <v>Planificación</v>
      </c>
      <c r="O49" s="51" t="str">
        <f t="shared" si="1"/>
        <v>Apoyo</v>
      </c>
      <c r="P49" s="51" t="str">
        <f t="shared" si="1"/>
        <v>Operación</v>
      </c>
      <c r="Q49" s="51" t="str">
        <f t="shared" si="1"/>
        <v>Evaluación del desempeño</v>
      </c>
      <c r="R49" s="51" t="str">
        <f t="shared" si="1"/>
        <v>Mejora</v>
      </c>
    </row>
    <row r="50" spans="1:18" ht="12.75" x14ac:dyDescent="0.2">
      <c r="A50" s="14" t="s">
        <v>57</v>
      </c>
      <c r="B50" s="8" t="s">
        <v>8</v>
      </c>
      <c r="C50" s="8">
        <v>0.89999999999999991</v>
      </c>
      <c r="D50" s="8">
        <v>0.89999999999999991</v>
      </c>
      <c r="E50" s="8">
        <v>0.8</v>
      </c>
      <c r="F50" s="8">
        <v>0.71428571428571419</v>
      </c>
      <c r="G50" s="8">
        <v>0.7</v>
      </c>
      <c r="H50" s="8">
        <v>0.89999999999999991</v>
      </c>
      <c r="I50" s="8">
        <v>0.7</v>
      </c>
      <c r="K50" s="51" t="str">
        <f>A3</f>
        <v>Promedio</v>
      </c>
      <c r="L50" s="7">
        <f t="shared" ref="L50:R50" si="2">C3</f>
        <v>0.65438596491228063</v>
      </c>
      <c r="M50" s="7">
        <f t="shared" si="2"/>
        <v>0.61228070175438587</v>
      </c>
      <c r="N50" s="7">
        <f t="shared" si="2"/>
        <v>0.66315789473684217</v>
      </c>
      <c r="O50" s="7">
        <f t="shared" si="2"/>
        <v>0.59774436090225547</v>
      </c>
      <c r="P50" s="7">
        <f t="shared" si="2"/>
        <v>0.59824561403508758</v>
      </c>
      <c r="Q50" s="7">
        <f t="shared" si="2"/>
        <v>0.6228070175438597</v>
      </c>
      <c r="R50" s="7">
        <f t="shared" si="2"/>
        <v>0.64736842105263159</v>
      </c>
    </row>
    <row r="51" spans="1:18" ht="12.75" x14ac:dyDescent="0.2">
      <c r="A51" s="14" t="s">
        <v>58</v>
      </c>
      <c r="B51" s="8" t="s">
        <v>43</v>
      </c>
      <c r="C51" s="8">
        <v>0.8</v>
      </c>
      <c r="D51" s="8">
        <v>0.5</v>
      </c>
      <c r="E51" s="8">
        <v>0.60000000000000009</v>
      </c>
      <c r="F51" s="8">
        <v>0.71428571428571419</v>
      </c>
      <c r="G51" s="8">
        <v>0.7</v>
      </c>
      <c r="H51" s="8">
        <v>0.8</v>
      </c>
      <c r="I51" s="8">
        <v>0.60000000000000009</v>
      </c>
      <c r="K51" s="51" t="s">
        <v>78</v>
      </c>
      <c r="L51" s="7">
        <f t="shared" ref="L51:R51" si="3">MIN(C4:C60)</f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7">
        <f t="shared" si="3"/>
        <v>0</v>
      </c>
      <c r="R51" s="7">
        <f t="shared" si="3"/>
        <v>0</v>
      </c>
    </row>
    <row r="52" spans="1:18" ht="12.75" x14ac:dyDescent="0.2">
      <c r="A52" s="14" t="s">
        <v>59</v>
      </c>
      <c r="B52" s="8" t="s">
        <v>43</v>
      </c>
      <c r="C52" s="8">
        <v>0.7</v>
      </c>
      <c r="D52" s="8">
        <v>0.7</v>
      </c>
      <c r="E52" s="8">
        <v>0.60000000000000009</v>
      </c>
      <c r="F52" s="8">
        <v>0.3571428571428571</v>
      </c>
      <c r="G52" s="8">
        <v>0.5</v>
      </c>
      <c r="H52" s="8">
        <v>0.8</v>
      </c>
      <c r="I52" s="8">
        <v>0.7</v>
      </c>
      <c r="K52" s="51" t="s">
        <v>79</v>
      </c>
      <c r="L52" s="7">
        <f t="shared" ref="L52:R52" si="4">MAX(C4:C60)</f>
        <v>1</v>
      </c>
      <c r="M52" s="7">
        <f t="shared" si="4"/>
        <v>1</v>
      </c>
      <c r="N52" s="7">
        <f t="shared" si="4"/>
        <v>1</v>
      </c>
      <c r="O52" s="7">
        <f t="shared" si="4"/>
        <v>1</v>
      </c>
      <c r="P52" s="7">
        <f t="shared" si="4"/>
        <v>1</v>
      </c>
      <c r="Q52" s="7">
        <f t="shared" si="4"/>
        <v>1</v>
      </c>
      <c r="R52" s="7">
        <f t="shared" si="4"/>
        <v>1</v>
      </c>
    </row>
    <row r="53" spans="1:18" ht="12.75" x14ac:dyDescent="0.2">
      <c r="A53" s="14" t="s">
        <v>60</v>
      </c>
      <c r="B53" s="8" t="s">
        <v>8</v>
      </c>
      <c r="C53" s="8">
        <v>1</v>
      </c>
      <c r="D53" s="8">
        <v>1</v>
      </c>
      <c r="E53" s="8">
        <v>0.8</v>
      </c>
      <c r="F53" s="8">
        <v>0.85714285714285721</v>
      </c>
      <c r="G53" s="8">
        <v>0.5</v>
      </c>
      <c r="H53" s="8">
        <v>0.89999999999999991</v>
      </c>
      <c r="I53" s="8">
        <v>1</v>
      </c>
      <c r="K53" s="52" t="s">
        <v>109</v>
      </c>
      <c r="L53" s="10">
        <f>C63</f>
        <v>0.3201261678023028</v>
      </c>
      <c r="M53" s="10">
        <f t="shared" ref="M53:R53" si="5">D63</f>
        <v>0.36709871297264762</v>
      </c>
      <c r="N53" s="10">
        <f t="shared" si="5"/>
        <v>0.31491105898213856</v>
      </c>
      <c r="O53" s="10">
        <f t="shared" si="5"/>
        <v>0.32818206715071163</v>
      </c>
      <c r="P53" s="10">
        <f t="shared" si="5"/>
        <v>0.33534021900267708</v>
      </c>
      <c r="Q53" s="10">
        <f t="shared" si="5"/>
        <v>0.35144690590479277</v>
      </c>
      <c r="R53" s="10">
        <f t="shared" si="5"/>
        <v>0.33774549909756718</v>
      </c>
    </row>
    <row r="54" spans="1:18" ht="12.75" x14ac:dyDescent="0.2">
      <c r="A54" s="14" t="s">
        <v>61</v>
      </c>
      <c r="B54" s="8" t="s">
        <v>6</v>
      </c>
      <c r="C54" s="8">
        <v>0.89999999999999991</v>
      </c>
      <c r="D54" s="8">
        <v>1</v>
      </c>
      <c r="E54" s="8">
        <v>0.89999999999999991</v>
      </c>
      <c r="F54" s="8">
        <v>0.78571428571428581</v>
      </c>
      <c r="G54" s="8">
        <v>0.8</v>
      </c>
      <c r="H54" s="8">
        <v>0.89999999999999991</v>
      </c>
      <c r="I54" s="8">
        <v>0.89999999999999991</v>
      </c>
      <c r="K54" s="9"/>
      <c r="L54" s="9"/>
      <c r="M54" s="9"/>
      <c r="N54" s="9"/>
      <c r="O54" s="9"/>
      <c r="P54" s="9"/>
      <c r="Q54" s="9"/>
      <c r="R54" s="9"/>
    </row>
    <row r="55" spans="1:18" ht="12.75" x14ac:dyDescent="0.2">
      <c r="A55" s="14" t="s">
        <v>62</v>
      </c>
      <c r="B55" s="8" t="s">
        <v>11</v>
      </c>
      <c r="C55" s="8">
        <v>0.89999999999999991</v>
      </c>
      <c r="D55" s="8">
        <v>0.89999999999999991</v>
      </c>
      <c r="E55" s="8">
        <v>0.8</v>
      </c>
      <c r="F55" s="8">
        <v>0.9285714285714286</v>
      </c>
      <c r="G55" s="8">
        <v>0.89999999999999991</v>
      </c>
      <c r="H55" s="8">
        <v>1</v>
      </c>
      <c r="I55" s="8">
        <v>0.89999999999999991</v>
      </c>
      <c r="K55" s="9"/>
      <c r="L55" s="9"/>
      <c r="M55" s="9"/>
      <c r="N55" s="9"/>
      <c r="O55" s="9"/>
      <c r="P55" s="9"/>
      <c r="Q55" s="9"/>
      <c r="R55" s="9"/>
    </row>
    <row r="56" spans="1:18" ht="12.75" x14ac:dyDescent="0.2">
      <c r="A56" s="14" t="s">
        <v>63</v>
      </c>
      <c r="B56" s="8" t="s">
        <v>11</v>
      </c>
      <c r="C56" s="8">
        <v>1</v>
      </c>
      <c r="D56" s="8">
        <v>1</v>
      </c>
      <c r="E56" s="8">
        <v>1</v>
      </c>
      <c r="F56" s="8">
        <v>1</v>
      </c>
      <c r="G56" s="8">
        <v>1</v>
      </c>
      <c r="H56" s="8">
        <v>1</v>
      </c>
      <c r="I56" s="8">
        <v>1</v>
      </c>
      <c r="K56" s="9"/>
      <c r="L56" s="9"/>
      <c r="M56" s="9"/>
      <c r="N56" s="9"/>
      <c r="O56" s="9"/>
      <c r="P56" s="9"/>
      <c r="Q56" s="9"/>
      <c r="R56" s="9"/>
    </row>
    <row r="57" spans="1:18" ht="12.75" x14ac:dyDescent="0.2">
      <c r="A57" s="14" t="s">
        <v>64</v>
      </c>
      <c r="B57" s="8" t="s">
        <v>6</v>
      </c>
      <c r="C57" s="8">
        <v>1</v>
      </c>
      <c r="D57" s="8">
        <v>0.89999999999999991</v>
      </c>
      <c r="E57" s="8">
        <v>1</v>
      </c>
      <c r="F57" s="8">
        <v>0.78571428571428581</v>
      </c>
      <c r="G57" s="8">
        <v>0.8</v>
      </c>
      <c r="H57" s="8">
        <v>1</v>
      </c>
      <c r="I57" s="8">
        <v>1</v>
      </c>
      <c r="K57" s="9"/>
      <c r="L57" s="9"/>
      <c r="M57" s="9"/>
      <c r="N57" s="9"/>
      <c r="O57" s="9"/>
      <c r="P57" s="9"/>
      <c r="Q57" s="9"/>
      <c r="R57" s="9"/>
    </row>
    <row r="58" spans="1:18" ht="12.75" x14ac:dyDescent="0.2">
      <c r="A58" s="14" t="s">
        <v>65</v>
      </c>
      <c r="B58" s="8" t="s">
        <v>8</v>
      </c>
      <c r="C58" s="8">
        <v>1</v>
      </c>
      <c r="D58" s="8">
        <v>1</v>
      </c>
      <c r="E58" s="8">
        <v>0.8</v>
      </c>
      <c r="F58" s="8">
        <v>0.85714285714285721</v>
      </c>
      <c r="G58" s="8">
        <v>1</v>
      </c>
      <c r="H58" s="8">
        <v>1</v>
      </c>
      <c r="I58" s="8">
        <v>1</v>
      </c>
    </row>
    <row r="59" spans="1:18" ht="12.75" x14ac:dyDescent="0.2">
      <c r="A59" s="14" t="s">
        <v>66</v>
      </c>
      <c r="B59" s="8" t="s">
        <v>6</v>
      </c>
      <c r="C59" s="8">
        <v>0.5</v>
      </c>
      <c r="D59" s="8">
        <v>0.5</v>
      </c>
      <c r="E59" s="8">
        <v>0.7</v>
      </c>
      <c r="F59" s="8">
        <v>0.71428571428571419</v>
      </c>
      <c r="G59" s="8">
        <v>0.8</v>
      </c>
      <c r="H59" s="8">
        <v>0.7</v>
      </c>
      <c r="I59" s="8">
        <v>0.60000000000000009</v>
      </c>
    </row>
    <row r="60" spans="1:18" ht="12.75" x14ac:dyDescent="0.2">
      <c r="A60" s="14" t="s">
        <v>67</v>
      </c>
      <c r="B60" s="8" t="s">
        <v>6</v>
      </c>
      <c r="C60" s="8">
        <v>0.89999999999999991</v>
      </c>
      <c r="D60" s="8">
        <v>1</v>
      </c>
      <c r="E60" s="8">
        <v>1</v>
      </c>
      <c r="F60" s="8">
        <v>1</v>
      </c>
      <c r="G60" s="8">
        <v>1</v>
      </c>
      <c r="H60" s="8">
        <v>1</v>
      </c>
      <c r="I60" s="8">
        <v>1</v>
      </c>
    </row>
    <row r="63" spans="1:18" ht="15.75" customHeight="1" x14ac:dyDescent="0.2">
      <c r="B63" s="16" t="s">
        <v>80</v>
      </c>
      <c r="C63" s="15">
        <f t="shared" ref="C63:I63" si="6">STDEVA(C3:C60)</f>
        <v>0.3201261678023028</v>
      </c>
      <c r="D63" s="15">
        <f t="shared" si="6"/>
        <v>0.36709871297264762</v>
      </c>
      <c r="E63" s="15">
        <f t="shared" si="6"/>
        <v>0.31491105898213856</v>
      </c>
      <c r="F63" s="15">
        <f t="shared" si="6"/>
        <v>0.32818206715071163</v>
      </c>
      <c r="G63" s="15">
        <f t="shared" si="6"/>
        <v>0.33534021900267708</v>
      </c>
      <c r="H63" s="15">
        <f t="shared" si="6"/>
        <v>0.35144690590479277</v>
      </c>
      <c r="I63" s="15">
        <f t="shared" si="6"/>
        <v>0.33774549909756718</v>
      </c>
    </row>
    <row r="66" spans="2:21" ht="15.75" customHeight="1" x14ac:dyDescent="0.2">
      <c r="B66" s="59" t="s">
        <v>100</v>
      </c>
      <c r="C66" s="59"/>
      <c r="D66" s="59"/>
      <c r="M66" s="59" t="s">
        <v>103</v>
      </c>
      <c r="N66" s="59"/>
      <c r="O66" s="59"/>
    </row>
    <row r="67" spans="2:21" ht="15.75" customHeight="1" thickBot="1" x14ac:dyDescent="0.25">
      <c r="B67" s="17"/>
      <c r="M67" s="17"/>
    </row>
    <row r="68" spans="2:21" ht="15.75" customHeight="1" x14ac:dyDescent="0.25">
      <c r="C68" s="18" t="s">
        <v>81</v>
      </c>
      <c r="D68" s="19">
        <f>COUNT(C4:C60)</f>
        <v>57</v>
      </c>
      <c r="E68" s="20"/>
      <c r="N68" s="18" t="s">
        <v>81</v>
      </c>
      <c r="O68" s="19">
        <f>COUNT(G4:G60)</f>
        <v>57</v>
      </c>
      <c r="P68" s="20"/>
    </row>
    <row r="69" spans="2:21" ht="15.75" customHeight="1" x14ac:dyDescent="0.25">
      <c r="C69" s="21" t="s">
        <v>82</v>
      </c>
      <c r="D69" s="22">
        <f>MIN(C4:C60)</f>
        <v>0</v>
      </c>
      <c r="E69" s="23"/>
      <c r="N69" s="21" t="s">
        <v>82</v>
      </c>
      <c r="O69" s="22">
        <f>MIN(G4:G60)</f>
        <v>0</v>
      </c>
      <c r="P69" s="23"/>
    </row>
    <row r="70" spans="2:21" ht="15.75" customHeight="1" thickBot="1" x14ac:dyDescent="0.3">
      <c r="C70" s="24" t="s">
        <v>83</v>
      </c>
      <c r="D70" s="25">
        <f>MAX(C4:C60)</f>
        <v>1</v>
      </c>
      <c r="E70" s="26"/>
      <c r="N70" s="24" t="s">
        <v>83</v>
      </c>
      <c r="O70" s="25">
        <f>MAX(G4:G60)</f>
        <v>1</v>
      </c>
      <c r="P70" s="26"/>
    </row>
    <row r="71" spans="2:21" ht="15.75" customHeight="1" x14ac:dyDescent="0.25">
      <c r="D71" s="27" t="s">
        <v>84</v>
      </c>
      <c r="E71" s="28"/>
      <c r="F71" s="28"/>
      <c r="O71" s="27" t="s">
        <v>84</v>
      </c>
      <c r="P71" s="28"/>
      <c r="Q71" s="28"/>
    </row>
    <row r="72" spans="2:21" ht="15.75" customHeight="1" x14ac:dyDescent="0.25">
      <c r="D72" s="29" t="s">
        <v>85</v>
      </c>
      <c r="E72" s="30">
        <f>D70-D69</f>
        <v>1</v>
      </c>
      <c r="F72" s="31"/>
      <c r="O72" s="29" t="s">
        <v>85</v>
      </c>
      <c r="P72" s="30">
        <f>O70-O69</f>
        <v>1</v>
      </c>
      <c r="Q72" s="31"/>
    </row>
    <row r="73" spans="2:21" ht="15.75" customHeight="1" x14ac:dyDescent="0.25">
      <c r="D73" s="32" t="s">
        <v>86</v>
      </c>
      <c r="E73" s="32"/>
      <c r="O73" s="32" t="s">
        <v>86</v>
      </c>
      <c r="P73" s="32"/>
    </row>
    <row r="74" spans="2:21" ht="15.75" customHeight="1" x14ac:dyDescent="0.25">
      <c r="B74" s="33"/>
      <c r="C74" s="33"/>
      <c r="D74" s="34" t="s">
        <v>87</v>
      </c>
      <c r="E74" s="35">
        <f>1+3.32*LOG(D68)</f>
        <v>6.8295045208326712</v>
      </c>
      <c r="F74" s="36" t="s">
        <v>88</v>
      </c>
      <c r="G74" s="37" t="s">
        <v>89</v>
      </c>
      <c r="H74" s="38">
        <f>ROUNDUP(E74,0)</f>
        <v>7</v>
      </c>
      <c r="I74" s="39" t="s">
        <v>90</v>
      </c>
      <c r="J74" s="39"/>
      <c r="M74" s="33"/>
      <c r="N74" s="33"/>
      <c r="O74" s="34" t="s">
        <v>87</v>
      </c>
      <c r="P74" s="35">
        <f>1+3.32*LOG(O68)</f>
        <v>6.8295045208326712</v>
      </c>
      <c r="Q74" s="36" t="s">
        <v>88</v>
      </c>
      <c r="R74" s="37" t="s">
        <v>89</v>
      </c>
      <c r="S74" s="38">
        <f>ROUNDUP(P74,0)</f>
        <v>7</v>
      </c>
      <c r="T74" s="39" t="s">
        <v>90</v>
      </c>
      <c r="U74" s="39"/>
    </row>
    <row r="75" spans="2:21" ht="15.75" customHeight="1" x14ac:dyDescent="0.25">
      <c r="D75" s="40" t="s">
        <v>91</v>
      </c>
      <c r="E75" s="40"/>
      <c r="F75" s="41">
        <f>E72/H74</f>
        <v>0.14285714285714285</v>
      </c>
      <c r="O75" s="40" t="s">
        <v>91</v>
      </c>
      <c r="P75" s="40"/>
      <c r="Q75" s="41">
        <f>P72/S74</f>
        <v>0.14285714285714285</v>
      </c>
    </row>
    <row r="78" spans="2:21" ht="15.75" customHeight="1" x14ac:dyDescent="0.25">
      <c r="B78" s="60" t="s">
        <v>100</v>
      </c>
      <c r="C78" s="61"/>
      <c r="D78" s="61"/>
      <c r="E78" s="61"/>
      <c r="F78" s="61"/>
      <c r="G78" s="61"/>
      <c r="H78" s="61"/>
      <c r="I78" s="62"/>
      <c r="L78" s="16"/>
      <c r="M78" s="60" t="s">
        <v>103</v>
      </c>
      <c r="N78" s="61"/>
      <c r="O78" s="61"/>
      <c r="P78" s="61"/>
      <c r="Q78" s="61"/>
      <c r="R78" s="61"/>
      <c r="S78" s="61"/>
      <c r="T78" s="62"/>
    </row>
    <row r="79" spans="2:21" ht="15.75" customHeight="1" x14ac:dyDescent="0.25">
      <c r="B79" s="42" t="s">
        <v>92</v>
      </c>
      <c r="C79" s="42" t="s">
        <v>93</v>
      </c>
      <c r="D79" s="42" t="s">
        <v>94</v>
      </c>
      <c r="E79" s="42" t="s">
        <v>95</v>
      </c>
      <c r="F79" s="42" t="s">
        <v>96</v>
      </c>
      <c r="G79" s="42" t="s">
        <v>97</v>
      </c>
      <c r="H79" s="43" t="s">
        <v>98</v>
      </c>
      <c r="I79" s="42" t="s">
        <v>99</v>
      </c>
      <c r="M79" s="42" t="s">
        <v>92</v>
      </c>
      <c r="N79" s="42" t="s">
        <v>93</v>
      </c>
      <c r="O79" s="42" t="s">
        <v>94</v>
      </c>
      <c r="P79" s="42" t="s">
        <v>95</v>
      </c>
      <c r="Q79" s="42" t="s">
        <v>96</v>
      </c>
      <c r="R79" s="42" t="s">
        <v>97</v>
      </c>
      <c r="S79" s="43" t="s">
        <v>98</v>
      </c>
      <c r="T79" s="42" t="s">
        <v>99</v>
      </c>
    </row>
    <row r="80" spans="2:21" ht="15.75" customHeight="1" x14ac:dyDescent="0.2">
      <c r="B80" s="44">
        <v>1</v>
      </c>
      <c r="C80" s="45">
        <f>D69</f>
        <v>0</v>
      </c>
      <c r="D80" s="45">
        <f>(C80+E80)/2</f>
        <v>7.1428571428571425E-2</v>
      </c>
      <c r="E80" s="45">
        <f t="shared" ref="E80:E86" si="7">C80+$F$75</f>
        <v>0.14285714285714285</v>
      </c>
      <c r="F80" s="46">
        <f>COUNTIFS($C$4:$C$60,"&gt;="&amp;C80,$C$4:$C$60,"&lt;"&amp;E80)</f>
        <v>5</v>
      </c>
      <c r="G80" s="46">
        <f>F80</f>
        <v>5</v>
      </c>
      <c r="H80" s="47">
        <f>F80/$G$86</f>
        <v>0.11627906976744186</v>
      </c>
      <c r="I80" s="47">
        <f>G80/$G$86</f>
        <v>0.11627906976744186</v>
      </c>
      <c r="M80" s="44">
        <v>1</v>
      </c>
      <c r="N80" s="45">
        <f>O69</f>
        <v>0</v>
      </c>
      <c r="O80" s="45">
        <f>(N80+P80)/2</f>
        <v>7.1428571428571425E-2</v>
      </c>
      <c r="P80" s="45">
        <f>N80+$Q$75</f>
        <v>0.14285714285714285</v>
      </c>
      <c r="Q80" s="46">
        <f>COUNTIFS($G$4:$G$60,"&gt;="&amp;N80,$G$4:$G$60,"&lt;"&amp;P80)</f>
        <v>8</v>
      </c>
      <c r="R80" s="46">
        <f>Q80</f>
        <v>8</v>
      </c>
      <c r="S80" s="47">
        <f>Q80/$R$86</f>
        <v>0.18181818181818182</v>
      </c>
      <c r="T80" s="47">
        <f>R80/$R$86</f>
        <v>0.18181818181818182</v>
      </c>
    </row>
    <row r="81" spans="2:20" ht="15.75" customHeight="1" x14ac:dyDescent="0.2">
      <c r="B81" s="44">
        <v>2</v>
      </c>
      <c r="C81" s="45">
        <f>E80</f>
        <v>0.14285714285714285</v>
      </c>
      <c r="D81" s="45">
        <f t="shared" ref="D81:D86" si="8">(C81+E81)/2</f>
        <v>0.21428571428571427</v>
      </c>
      <c r="E81" s="45">
        <f t="shared" si="7"/>
        <v>0.2857142857142857</v>
      </c>
      <c r="F81" s="46">
        <f t="shared" ref="F81:F86" si="9">COUNTIFS($C$4:$C$60,"&gt;="&amp;C81,$C$4:$C$60,"&lt;"&amp;E81)</f>
        <v>5</v>
      </c>
      <c r="G81" s="46">
        <f>G80+F81</f>
        <v>10</v>
      </c>
      <c r="H81" s="47">
        <f t="shared" ref="H81:H86" si="10">F81/$G$86</f>
        <v>0.11627906976744186</v>
      </c>
      <c r="I81" s="47">
        <f t="shared" ref="I81:I86" si="11">G81/$G$86</f>
        <v>0.23255813953488372</v>
      </c>
      <c r="M81" s="44">
        <v>2</v>
      </c>
      <c r="N81" s="45">
        <f>P80</f>
        <v>0.14285714285714285</v>
      </c>
      <c r="O81" s="45">
        <f t="shared" ref="O81:O86" si="12">(N81+P81)/2</f>
        <v>0.21428571428571427</v>
      </c>
      <c r="P81" s="45">
        <f t="shared" ref="P81:P86" si="13">N81+$Q$75</f>
        <v>0.2857142857142857</v>
      </c>
      <c r="Q81" s="46">
        <f t="shared" ref="Q81:Q86" si="14">COUNTIFS($G$4:$G$60,"&gt;="&amp;N81,$G$4:$G$60,"&lt;"&amp;P81)</f>
        <v>3</v>
      </c>
      <c r="R81" s="46">
        <f>R80+Q81</f>
        <v>11</v>
      </c>
      <c r="S81" s="47">
        <f t="shared" ref="S81:S86" si="15">Q81/$R$86</f>
        <v>6.8181818181818177E-2</v>
      </c>
      <c r="T81" s="47">
        <f t="shared" ref="T81:T86" si="16">R81/$R$86</f>
        <v>0.25</v>
      </c>
    </row>
    <row r="82" spans="2:20" ht="15.75" customHeight="1" x14ac:dyDescent="0.2">
      <c r="B82" s="44">
        <v>3</v>
      </c>
      <c r="C82" s="45">
        <f>E81</f>
        <v>0.2857142857142857</v>
      </c>
      <c r="D82" s="45">
        <f t="shared" si="8"/>
        <v>0.3571428571428571</v>
      </c>
      <c r="E82" s="45">
        <f t="shared" si="7"/>
        <v>0.42857142857142855</v>
      </c>
      <c r="F82" s="46">
        <f t="shared" si="9"/>
        <v>5</v>
      </c>
      <c r="G82" s="46">
        <f t="shared" ref="G82:G86" si="17">G81+F82</f>
        <v>15</v>
      </c>
      <c r="H82" s="47">
        <f t="shared" si="10"/>
        <v>0.11627906976744186</v>
      </c>
      <c r="I82" s="47">
        <f t="shared" si="11"/>
        <v>0.34883720930232559</v>
      </c>
      <c r="M82" s="44">
        <v>3</v>
      </c>
      <c r="N82" s="45">
        <f>P81</f>
        <v>0.2857142857142857</v>
      </c>
      <c r="O82" s="45">
        <f t="shared" si="12"/>
        <v>0.3571428571428571</v>
      </c>
      <c r="P82" s="45">
        <f t="shared" si="13"/>
        <v>0.42857142857142855</v>
      </c>
      <c r="Q82" s="46">
        <f t="shared" si="14"/>
        <v>6</v>
      </c>
      <c r="R82" s="46">
        <f t="shared" ref="R82:R86" si="18">R81+Q82</f>
        <v>17</v>
      </c>
      <c r="S82" s="47">
        <f t="shared" si="15"/>
        <v>0.13636363636363635</v>
      </c>
      <c r="T82" s="47">
        <f t="shared" si="16"/>
        <v>0.38636363636363635</v>
      </c>
    </row>
    <row r="83" spans="2:20" ht="15.75" customHeight="1" x14ac:dyDescent="0.2">
      <c r="B83" s="44">
        <v>4</v>
      </c>
      <c r="C83" s="45">
        <f t="shared" ref="C83:C86" si="19">E82</f>
        <v>0.42857142857142855</v>
      </c>
      <c r="D83" s="45">
        <f t="shared" si="8"/>
        <v>0.5</v>
      </c>
      <c r="E83" s="45">
        <f t="shared" si="7"/>
        <v>0.5714285714285714</v>
      </c>
      <c r="F83" s="46">
        <f t="shared" si="9"/>
        <v>4</v>
      </c>
      <c r="G83" s="46">
        <f t="shared" si="17"/>
        <v>19</v>
      </c>
      <c r="H83" s="47">
        <f t="shared" si="10"/>
        <v>9.3023255813953487E-2</v>
      </c>
      <c r="I83" s="47">
        <f t="shared" si="11"/>
        <v>0.44186046511627908</v>
      </c>
      <c r="M83" s="44">
        <v>4</v>
      </c>
      <c r="N83" s="48">
        <f t="shared" ref="N83:N86" si="20">P82</f>
        <v>0.42857142857142855</v>
      </c>
      <c r="O83" s="48">
        <f t="shared" si="12"/>
        <v>0.5</v>
      </c>
      <c r="P83" s="48">
        <f t="shared" si="13"/>
        <v>0.5714285714285714</v>
      </c>
      <c r="Q83" s="49">
        <f t="shared" si="14"/>
        <v>9</v>
      </c>
      <c r="R83" s="49">
        <f t="shared" si="18"/>
        <v>26</v>
      </c>
      <c r="S83" s="50">
        <f t="shared" si="15"/>
        <v>0.20454545454545456</v>
      </c>
      <c r="T83" s="50">
        <f t="shared" si="16"/>
        <v>0.59090909090909094</v>
      </c>
    </row>
    <row r="84" spans="2:20" ht="15.75" customHeight="1" x14ac:dyDescent="0.2">
      <c r="B84" s="44">
        <v>5</v>
      </c>
      <c r="C84" s="48">
        <f t="shared" si="19"/>
        <v>0.5714285714285714</v>
      </c>
      <c r="D84" s="48">
        <f t="shared" si="8"/>
        <v>0.64285714285714279</v>
      </c>
      <c r="E84" s="48">
        <f t="shared" si="7"/>
        <v>0.71428571428571419</v>
      </c>
      <c r="F84" s="49">
        <f t="shared" si="9"/>
        <v>11</v>
      </c>
      <c r="G84" s="49">
        <f t="shared" si="17"/>
        <v>30</v>
      </c>
      <c r="H84" s="50">
        <f t="shared" si="10"/>
        <v>0.2558139534883721</v>
      </c>
      <c r="I84" s="50">
        <f t="shared" si="11"/>
        <v>0.69767441860465118</v>
      </c>
      <c r="M84" s="44">
        <v>5</v>
      </c>
      <c r="N84" s="48">
        <f t="shared" si="20"/>
        <v>0.5714285714285714</v>
      </c>
      <c r="O84" s="48">
        <f t="shared" si="12"/>
        <v>0.64285714285714279</v>
      </c>
      <c r="P84" s="48">
        <f t="shared" si="13"/>
        <v>0.71428571428571419</v>
      </c>
      <c r="Q84" s="49">
        <f t="shared" si="14"/>
        <v>9</v>
      </c>
      <c r="R84" s="49">
        <f t="shared" si="18"/>
        <v>35</v>
      </c>
      <c r="S84" s="50">
        <f t="shared" si="15"/>
        <v>0.20454545454545456</v>
      </c>
      <c r="T84" s="50">
        <f t="shared" si="16"/>
        <v>0.79545454545454541</v>
      </c>
    </row>
    <row r="85" spans="2:20" ht="15.75" customHeight="1" x14ac:dyDescent="0.2">
      <c r="B85" s="44">
        <v>6</v>
      </c>
      <c r="C85" s="45">
        <f t="shared" si="19"/>
        <v>0.71428571428571419</v>
      </c>
      <c r="D85" s="45">
        <f t="shared" si="8"/>
        <v>0.78571428571428559</v>
      </c>
      <c r="E85" s="45">
        <f t="shared" si="7"/>
        <v>0.85714285714285698</v>
      </c>
      <c r="F85" s="46">
        <f t="shared" si="9"/>
        <v>3</v>
      </c>
      <c r="G85" s="46">
        <f t="shared" si="17"/>
        <v>33</v>
      </c>
      <c r="H85" s="47">
        <f t="shared" si="10"/>
        <v>6.9767441860465115E-2</v>
      </c>
      <c r="I85" s="47">
        <f t="shared" si="11"/>
        <v>0.76744186046511631</v>
      </c>
      <c r="M85" s="44">
        <v>6</v>
      </c>
      <c r="N85" s="45">
        <f t="shared" si="20"/>
        <v>0.71428571428571419</v>
      </c>
      <c r="O85" s="45">
        <f t="shared" si="12"/>
        <v>0.78571428571428559</v>
      </c>
      <c r="P85" s="45">
        <f t="shared" si="13"/>
        <v>0.85714285714285698</v>
      </c>
      <c r="Q85" s="46">
        <f t="shared" si="14"/>
        <v>3</v>
      </c>
      <c r="R85" s="46">
        <f t="shared" si="18"/>
        <v>38</v>
      </c>
      <c r="S85" s="47">
        <f t="shared" si="15"/>
        <v>6.8181818181818177E-2</v>
      </c>
      <c r="T85" s="47">
        <f t="shared" si="16"/>
        <v>0.86363636363636365</v>
      </c>
    </row>
    <row r="86" spans="2:20" ht="15.75" customHeight="1" x14ac:dyDescent="0.2">
      <c r="B86" s="44">
        <v>7</v>
      </c>
      <c r="C86" s="45">
        <f t="shared" si="19"/>
        <v>0.85714285714285698</v>
      </c>
      <c r="D86" s="45">
        <f t="shared" si="8"/>
        <v>0.92857142857142838</v>
      </c>
      <c r="E86" s="45">
        <f t="shared" si="7"/>
        <v>0.99999999999999978</v>
      </c>
      <c r="F86" s="46">
        <f t="shared" si="9"/>
        <v>10</v>
      </c>
      <c r="G86" s="46">
        <f t="shared" si="17"/>
        <v>43</v>
      </c>
      <c r="H86" s="47">
        <f t="shared" si="10"/>
        <v>0.23255813953488372</v>
      </c>
      <c r="I86" s="47">
        <f t="shared" si="11"/>
        <v>1</v>
      </c>
      <c r="M86" s="44">
        <v>7</v>
      </c>
      <c r="N86" s="45">
        <f t="shared" si="20"/>
        <v>0.85714285714285698</v>
      </c>
      <c r="O86" s="45">
        <f t="shared" si="12"/>
        <v>0.92857142857142838</v>
      </c>
      <c r="P86" s="45">
        <f t="shared" si="13"/>
        <v>0.99999999999999978</v>
      </c>
      <c r="Q86" s="46">
        <f t="shared" si="14"/>
        <v>6</v>
      </c>
      <c r="R86" s="46">
        <f t="shared" si="18"/>
        <v>44</v>
      </c>
      <c r="S86" s="47">
        <f t="shared" si="15"/>
        <v>0.13636363636363635</v>
      </c>
      <c r="T86" s="47">
        <f t="shared" si="16"/>
        <v>1</v>
      </c>
    </row>
    <row r="91" spans="2:20" ht="15.75" customHeight="1" x14ac:dyDescent="0.2">
      <c r="B91" s="59" t="s">
        <v>101</v>
      </c>
      <c r="C91" s="59"/>
      <c r="D91" s="59"/>
      <c r="M91" s="59" t="s">
        <v>108</v>
      </c>
      <c r="N91" s="59"/>
      <c r="O91" s="59"/>
    </row>
    <row r="92" spans="2:20" ht="15.75" customHeight="1" thickBot="1" x14ac:dyDescent="0.25">
      <c r="B92" s="17"/>
      <c r="M92" s="17"/>
    </row>
    <row r="93" spans="2:20" ht="15.75" customHeight="1" x14ac:dyDescent="0.25">
      <c r="C93" s="18" t="s">
        <v>81</v>
      </c>
      <c r="D93" s="19">
        <f>COUNT(D4:D60)</f>
        <v>57</v>
      </c>
      <c r="E93" s="20"/>
      <c r="N93" s="18" t="s">
        <v>81</v>
      </c>
      <c r="O93" s="19">
        <f>COUNT(H4:H60)</f>
        <v>57</v>
      </c>
      <c r="P93" s="20"/>
    </row>
    <row r="94" spans="2:20" ht="15.75" customHeight="1" x14ac:dyDescent="0.25">
      <c r="C94" s="21" t="s">
        <v>82</v>
      </c>
      <c r="D94" s="22">
        <f>MIN(D4:D60)</f>
        <v>0</v>
      </c>
      <c r="E94" s="23"/>
      <c r="N94" s="21" t="s">
        <v>82</v>
      </c>
      <c r="O94" s="22">
        <f>MIN(H4:H60)</f>
        <v>0</v>
      </c>
      <c r="P94" s="23"/>
    </row>
    <row r="95" spans="2:20" ht="15.75" customHeight="1" thickBot="1" x14ac:dyDescent="0.3">
      <c r="C95" s="24" t="s">
        <v>83</v>
      </c>
      <c r="D95" s="25">
        <f>MAX(D4:D60)</f>
        <v>1</v>
      </c>
      <c r="E95" s="26"/>
      <c r="N95" s="24" t="s">
        <v>83</v>
      </c>
      <c r="O95" s="25">
        <f>MAX(H4:H60)</f>
        <v>1</v>
      </c>
      <c r="P95" s="26"/>
    </row>
    <row r="96" spans="2:20" ht="15.75" customHeight="1" x14ac:dyDescent="0.25">
      <c r="D96" s="27" t="s">
        <v>84</v>
      </c>
      <c r="E96" s="28"/>
      <c r="F96" s="28"/>
      <c r="O96" s="27" t="s">
        <v>84</v>
      </c>
      <c r="P96" s="28"/>
      <c r="Q96" s="28"/>
    </row>
    <row r="97" spans="2:21" ht="15.75" customHeight="1" x14ac:dyDescent="0.25">
      <c r="D97" s="29" t="s">
        <v>85</v>
      </c>
      <c r="E97" s="30">
        <f>D95-D94</f>
        <v>1</v>
      </c>
      <c r="F97" s="31"/>
      <c r="O97" s="29" t="s">
        <v>85</v>
      </c>
      <c r="P97" s="30">
        <f>O95-O94</f>
        <v>1</v>
      </c>
      <c r="Q97" s="31"/>
    </row>
    <row r="98" spans="2:21" ht="15.75" customHeight="1" x14ac:dyDescent="0.25">
      <c r="D98" s="32" t="s">
        <v>86</v>
      </c>
      <c r="E98" s="32"/>
      <c r="O98" s="32" t="s">
        <v>86</v>
      </c>
      <c r="P98" s="32"/>
    </row>
    <row r="99" spans="2:21" ht="15.75" customHeight="1" x14ac:dyDescent="0.25">
      <c r="B99" s="33"/>
      <c r="C99" s="33"/>
      <c r="D99" s="34" t="s">
        <v>87</v>
      </c>
      <c r="E99" s="35">
        <f>1+3.32*LOG(D93)</f>
        <v>6.8295045208326712</v>
      </c>
      <c r="F99" s="36" t="s">
        <v>88</v>
      </c>
      <c r="G99" s="37" t="s">
        <v>89</v>
      </c>
      <c r="H99" s="38">
        <f>ROUNDUP(E99,0)</f>
        <v>7</v>
      </c>
      <c r="I99" s="39" t="s">
        <v>90</v>
      </c>
      <c r="J99" s="39"/>
      <c r="M99" s="33"/>
      <c r="N99" s="33"/>
      <c r="O99" s="34" t="s">
        <v>87</v>
      </c>
      <c r="P99" s="35">
        <f>1+3.32*LOG(O93)</f>
        <v>6.8295045208326712</v>
      </c>
      <c r="Q99" s="36" t="s">
        <v>88</v>
      </c>
      <c r="R99" s="37" t="s">
        <v>89</v>
      </c>
      <c r="S99" s="38">
        <f>ROUNDUP(P99,0)</f>
        <v>7</v>
      </c>
      <c r="T99" s="39" t="s">
        <v>90</v>
      </c>
      <c r="U99" s="39"/>
    </row>
    <row r="100" spans="2:21" ht="15.75" customHeight="1" x14ac:dyDescent="0.25">
      <c r="D100" s="40" t="s">
        <v>91</v>
      </c>
      <c r="E100" s="40"/>
      <c r="F100" s="41">
        <f>E97/H99</f>
        <v>0.14285714285714285</v>
      </c>
      <c r="O100" s="40" t="s">
        <v>91</v>
      </c>
      <c r="P100" s="40"/>
      <c r="Q100" s="41">
        <f>P97/S99</f>
        <v>0.14285714285714285</v>
      </c>
    </row>
    <row r="103" spans="2:21" ht="15.75" customHeight="1" x14ac:dyDescent="0.25">
      <c r="B103" s="60" t="s">
        <v>101</v>
      </c>
      <c r="C103" s="61"/>
      <c r="D103" s="61"/>
      <c r="E103" s="61"/>
      <c r="F103" s="61"/>
      <c r="G103" s="61"/>
      <c r="H103" s="61"/>
      <c r="I103" s="62"/>
      <c r="M103" s="60" t="s">
        <v>105</v>
      </c>
      <c r="N103" s="61"/>
      <c r="O103" s="61"/>
      <c r="P103" s="61"/>
      <c r="Q103" s="61"/>
      <c r="R103" s="61"/>
      <c r="S103" s="61"/>
      <c r="T103" s="62"/>
    </row>
    <row r="104" spans="2:21" ht="15.75" customHeight="1" x14ac:dyDescent="0.25">
      <c r="B104" s="42" t="s">
        <v>92</v>
      </c>
      <c r="C104" s="42" t="s">
        <v>93</v>
      </c>
      <c r="D104" s="42" t="s">
        <v>94</v>
      </c>
      <c r="E104" s="42" t="s">
        <v>95</v>
      </c>
      <c r="F104" s="42" t="s">
        <v>96</v>
      </c>
      <c r="G104" s="42" t="s">
        <v>97</v>
      </c>
      <c r="H104" s="43" t="s">
        <v>98</v>
      </c>
      <c r="I104" s="42" t="s">
        <v>99</v>
      </c>
      <c r="M104" s="42" t="s">
        <v>92</v>
      </c>
      <c r="N104" s="42" t="s">
        <v>93</v>
      </c>
      <c r="O104" s="42" t="s">
        <v>94</v>
      </c>
      <c r="P104" s="42" t="s">
        <v>95</v>
      </c>
      <c r="Q104" s="42" t="s">
        <v>96</v>
      </c>
      <c r="R104" s="42" t="s">
        <v>97</v>
      </c>
      <c r="S104" s="43" t="s">
        <v>98</v>
      </c>
      <c r="T104" s="42" t="s">
        <v>99</v>
      </c>
    </row>
    <row r="105" spans="2:21" ht="15.75" customHeight="1" x14ac:dyDescent="0.2">
      <c r="B105" s="44">
        <v>1</v>
      </c>
      <c r="C105" s="48">
        <f>D94</f>
        <v>0</v>
      </c>
      <c r="D105" s="48">
        <f>(C105+E105)/2</f>
        <v>7.1428571428571425E-2</v>
      </c>
      <c r="E105" s="48">
        <f t="shared" ref="E105:E111" si="21">C105+$F$100</f>
        <v>0.14285714285714285</v>
      </c>
      <c r="F105" s="49">
        <f>COUNTIFS($D$4:$D$60,"&gt;="&amp;C105,$D$4:$D$60,"&lt;"&amp;E105)</f>
        <v>12</v>
      </c>
      <c r="G105" s="49">
        <f>F105</f>
        <v>12</v>
      </c>
      <c r="H105" s="50">
        <f>F105/$G$111</f>
        <v>0.29268292682926828</v>
      </c>
      <c r="I105" s="50">
        <f>G105/$G$111</f>
        <v>0.29268292682926828</v>
      </c>
      <c r="M105" s="44">
        <v>1</v>
      </c>
      <c r="N105" s="48">
        <f>O94</f>
        <v>0</v>
      </c>
      <c r="O105" s="48">
        <f>(N105+P105)/2</f>
        <v>7.1428571428571425E-2</v>
      </c>
      <c r="P105" s="48">
        <f>N105+$Q$100</f>
        <v>0.14285714285714285</v>
      </c>
      <c r="Q105" s="49">
        <f>COUNTIFS($H$4:$H$60,"&gt;="&amp;N105,$H$4:$H$60,"&lt;"&amp;P105)</f>
        <v>9</v>
      </c>
      <c r="R105" s="49">
        <f>Q105</f>
        <v>9</v>
      </c>
      <c r="S105" s="50">
        <f>Q105/$R$111</f>
        <v>0.21428571428571427</v>
      </c>
      <c r="T105" s="50">
        <f>R105/$R$111</f>
        <v>0.21428571428571427</v>
      </c>
    </row>
    <row r="106" spans="2:21" ht="15.75" customHeight="1" x14ac:dyDescent="0.2">
      <c r="B106" s="44">
        <v>2</v>
      </c>
      <c r="C106" s="45">
        <f>E105</f>
        <v>0.14285714285714285</v>
      </c>
      <c r="D106" s="45">
        <f t="shared" ref="D106:D111" si="22">(C106+E106)/2</f>
        <v>0.21428571428571427</v>
      </c>
      <c r="E106" s="45">
        <f t="shared" si="21"/>
        <v>0.2857142857142857</v>
      </c>
      <c r="F106" s="46">
        <f t="shared" ref="F106:F111" si="23">COUNTIFS($D$4:$D$60,"&gt;="&amp;C106,$D$4:$D$60,"&lt;"&amp;E106)</f>
        <v>2</v>
      </c>
      <c r="G106" s="46">
        <f>G105+F106</f>
        <v>14</v>
      </c>
      <c r="H106" s="47">
        <f>F106/$G$111</f>
        <v>4.878048780487805E-2</v>
      </c>
      <c r="I106" s="47">
        <f t="shared" ref="I106:I111" si="24">G106/$G$111</f>
        <v>0.34146341463414637</v>
      </c>
      <c r="M106" s="44">
        <v>2</v>
      </c>
      <c r="N106" s="45">
        <f>P105</f>
        <v>0.14285714285714285</v>
      </c>
      <c r="O106" s="45">
        <f t="shared" ref="O106:O111" si="25">(N106+P106)/2</f>
        <v>0.21428571428571427</v>
      </c>
      <c r="P106" s="45">
        <f t="shared" ref="P106:P111" si="26">N106+$Q$100</f>
        <v>0.2857142857142857</v>
      </c>
      <c r="Q106" s="46">
        <f t="shared" ref="Q106:Q111" si="27">COUNTIFS($H$4:$H$60,"&gt;="&amp;N106,$H$4:$H$60,"&lt;"&amp;P106)</f>
        <v>3</v>
      </c>
      <c r="R106" s="46">
        <f>R105+Q106</f>
        <v>12</v>
      </c>
      <c r="S106" s="47">
        <f t="shared" ref="S106:S111" si="28">Q106/$R$111</f>
        <v>7.1428571428571425E-2</v>
      </c>
      <c r="T106" s="47">
        <f t="shared" ref="T106:T111" si="29">R106/$R$111</f>
        <v>0.2857142857142857</v>
      </c>
    </row>
    <row r="107" spans="2:21" ht="15.75" customHeight="1" x14ac:dyDescent="0.2">
      <c r="B107" s="44">
        <v>3</v>
      </c>
      <c r="C107" s="45">
        <f>E106</f>
        <v>0.2857142857142857</v>
      </c>
      <c r="D107" s="45">
        <f t="shared" si="22"/>
        <v>0.3571428571428571</v>
      </c>
      <c r="E107" s="45">
        <f t="shared" si="21"/>
        <v>0.42857142857142855</v>
      </c>
      <c r="F107" s="46">
        <f t="shared" si="23"/>
        <v>5</v>
      </c>
      <c r="G107" s="46">
        <f t="shared" ref="G107:G111" si="30">G106+F107</f>
        <v>19</v>
      </c>
      <c r="H107" s="47">
        <f>F107/$G$111</f>
        <v>0.12195121951219512</v>
      </c>
      <c r="I107" s="47">
        <f t="shared" si="24"/>
        <v>0.46341463414634149</v>
      </c>
      <c r="M107" s="44">
        <v>3</v>
      </c>
      <c r="N107" s="45">
        <f>P106</f>
        <v>0.2857142857142857</v>
      </c>
      <c r="O107" s="45">
        <f t="shared" si="25"/>
        <v>0.3571428571428571</v>
      </c>
      <c r="P107" s="45">
        <f t="shared" si="26"/>
        <v>0.42857142857142855</v>
      </c>
      <c r="Q107" s="46">
        <f t="shared" si="27"/>
        <v>4</v>
      </c>
      <c r="R107" s="46">
        <f t="shared" ref="R107:R111" si="31">R106+Q107</f>
        <v>16</v>
      </c>
      <c r="S107" s="47">
        <f t="shared" si="28"/>
        <v>9.5238095238095233E-2</v>
      </c>
      <c r="T107" s="47">
        <f t="shared" si="29"/>
        <v>0.38095238095238093</v>
      </c>
    </row>
    <row r="108" spans="2:21" ht="15.75" customHeight="1" x14ac:dyDescent="0.2">
      <c r="B108" s="44">
        <v>4</v>
      </c>
      <c r="C108" s="45">
        <f t="shared" ref="C108:C111" si="32">E107</f>
        <v>0.42857142857142855</v>
      </c>
      <c r="D108" s="45">
        <f t="shared" si="22"/>
        <v>0.5</v>
      </c>
      <c r="E108" s="45">
        <f t="shared" si="21"/>
        <v>0.5714285714285714</v>
      </c>
      <c r="F108" s="46">
        <f t="shared" si="23"/>
        <v>5</v>
      </c>
      <c r="G108" s="46">
        <f t="shared" si="30"/>
        <v>24</v>
      </c>
      <c r="H108" s="47">
        <f>F108/$G$111</f>
        <v>0.12195121951219512</v>
      </c>
      <c r="I108" s="47">
        <f t="shared" si="24"/>
        <v>0.58536585365853655</v>
      </c>
      <c r="M108" s="44">
        <v>4</v>
      </c>
      <c r="N108" s="45">
        <f t="shared" ref="N108:N111" si="33">P107</f>
        <v>0.42857142857142855</v>
      </c>
      <c r="O108" s="45">
        <f t="shared" si="25"/>
        <v>0.5</v>
      </c>
      <c r="P108" s="45">
        <f t="shared" si="26"/>
        <v>0.5714285714285714</v>
      </c>
      <c r="Q108" s="46">
        <f t="shared" si="27"/>
        <v>7</v>
      </c>
      <c r="R108" s="46">
        <f t="shared" si="31"/>
        <v>23</v>
      </c>
      <c r="S108" s="47">
        <f t="shared" si="28"/>
        <v>0.16666666666666666</v>
      </c>
      <c r="T108" s="47">
        <f t="shared" si="29"/>
        <v>0.54761904761904767</v>
      </c>
    </row>
    <row r="109" spans="2:21" ht="15.75" customHeight="1" x14ac:dyDescent="0.2">
      <c r="B109" s="44">
        <v>5</v>
      </c>
      <c r="C109" s="45">
        <f t="shared" si="32"/>
        <v>0.5714285714285714</v>
      </c>
      <c r="D109" s="45">
        <f t="shared" si="22"/>
        <v>0.64285714285714279</v>
      </c>
      <c r="E109" s="45">
        <f t="shared" si="21"/>
        <v>0.71428571428571419</v>
      </c>
      <c r="F109" s="46">
        <f t="shared" si="23"/>
        <v>5</v>
      </c>
      <c r="G109" s="46">
        <f t="shared" si="30"/>
        <v>29</v>
      </c>
      <c r="H109" s="47">
        <f t="shared" ref="H109:H111" si="34">F109/$G$111</f>
        <v>0.12195121951219512</v>
      </c>
      <c r="I109" s="47">
        <f t="shared" si="24"/>
        <v>0.70731707317073167</v>
      </c>
      <c r="M109" s="44">
        <v>5</v>
      </c>
      <c r="N109" s="45">
        <f t="shared" si="33"/>
        <v>0.5714285714285714</v>
      </c>
      <c r="O109" s="45">
        <f t="shared" si="25"/>
        <v>0.64285714285714279</v>
      </c>
      <c r="P109" s="45">
        <f t="shared" si="26"/>
        <v>0.71428571428571419</v>
      </c>
      <c r="Q109" s="46">
        <f t="shared" si="27"/>
        <v>7</v>
      </c>
      <c r="R109" s="46">
        <f t="shared" si="31"/>
        <v>30</v>
      </c>
      <c r="S109" s="47">
        <f t="shared" si="28"/>
        <v>0.16666666666666666</v>
      </c>
      <c r="T109" s="47">
        <f t="shared" si="29"/>
        <v>0.7142857142857143</v>
      </c>
    </row>
    <row r="110" spans="2:21" ht="15.75" customHeight="1" x14ac:dyDescent="0.2">
      <c r="B110" s="44">
        <v>6</v>
      </c>
      <c r="C110" s="45">
        <f t="shared" si="32"/>
        <v>0.71428571428571419</v>
      </c>
      <c r="D110" s="45">
        <f t="shared" si="22"/>
        <v>0.78571428571428559</v>
      </c>
      <c r="E110" s="45">
        <f t="shared" si="21"/>
        <v>0.85714285714285698</v>
      </c>
      <c r="F110" s="46">
        <f t="shared" si="23"/>
        <v>5</v>
      </c>
      <c r="G110" s="46">
        <f t="shared" si="30"/>
        <v>34</v>
      </c>
      <c r="H110" s="47">
        <f t="shared" si="34"/>
        <v>0.12195121951219512</v>
      </c>
      <c r="I110" s="47">
        <f t="shared" si="24"/>
        <v>0.82926829268292679</v>
      </c>
      <c r="M110" s="44">
        <v>6</v>
      </c>
      <c r="N110" s="45">
        <f t="shared" si="33"/>
        <v>0.71428571428571419</v>
      </c>
      <c r="O110" s="45">
        <f t="shared" si="25"/>
        <v>0.78571428571428559</v>
      </c>
      <c r="P110" s="45">
        <f t="shared" si="26"/>
        <v>0.85714285714285698</v>
      </c>
      <c r="Q110" s="46">
        <f t="shared" si="27"/>
        <v>4</v>
      </c>
      <c r="R110" s="46">
        <f t="shared" si="31"/>
        <v>34</v>
      </c>
      <c r="S110" s="47">
        <f t="shared" si="28"/>
        <v>9.5238095238095233E-2</v>
      </c>
      <c r="T110" s="47">
        <f t="shared" si="29"/>
        <v>0.80952380952380953</v>
      </c>
    </row>
    <row r="111" spans="2:21" ht="15.75" customHeight="1" x14ac:dyDescent="0.2">
      <c r="B111" s="44">
        <v>7</v>
      </c>
      <c r="C111" s="45">
        <f t="shared" si="32"/>
        <v>0.85714285714285698</v>
      </c>
      <c r="D111" s="45">
        <f t="shared" si="22"/>
        <v>0.92857142857142838</v>
      </c>
      <c r="E111" s="45">
        <f t="shared" si="21"/>
        <v>0.99999999999999978</v>
      </c>
      <c r="F111" s="46">
        <f t="shared" si="23"/>
        <v>7</v>
      </c>
      <c r="G111" s="46">
        <f t="shared" si="30"/>
        <v>41</v>
      </c>
      <c r="H111" s="47">
        <f t="shared" si="34"/>
        <v>0.17073170731707318</v>
      </c>
      <c r="I111" s="47">
        <f t="shared" si="24"/>
        <v>1</v>
      </c>
      <c r="M111" s="44">
        <v>7</v>
      </c>
      <c r="N111" s="45">
        <f t="shared" si="33"/>
        <v>0.85714285714285698</v>
      </c>
      <c r="O111" s="45">
        <f t="shared" si="25"/>
        <v>0.92857142857142838</v>
      </c>
      <c r="P111" s="45">
        <f t="shared" si="26"/>
        <v>0.99999999999999978</v>
      </c>
      <c r="Q111" s="46">
        <f t="shared" si="27"/>
        <v>8</v>
      </c>
      <c r="R111" s="46">
        <f t="shared" si="31"/>
        <v>42</v>
      </c>
      <c r="S111" s="47">
        <f t="shared" si="28"/>
        <v>0.19047619047619047</v>
      </c>
      <c r="T111" s="47">
        <f t="shared" si="29"/>
        <v>1</v>
      </c>
    </row>
    <row r="115" spans="2:21" ht="15.75" customHeight="1" x14ac:dyDescent="0.25">
      <c r="B115" s="59" t="s">
        <v>107</v>
      </c>
      <c r="C115" s="59"/>
      <c r="D115" s="59"/>
    </row>
    <row r="116" spans="2:21" ht="15.75" customHeight="1" thickBot="1" x14ac:dyDescent="0.25">
      <c r="B116" s="17"/>
      <c r="M116" s="59" t="s">
        <v>104</v>
      </c>
      <c r="N116" s="59"/>
      <c r="O116" s="59"/>
    </row>
    <row r="117" spans="2:21" ht="15.75" customHeight="1" thickBot="1" x14ac:dyDescent="0.3">
      <c r="C117" s="18" t="s">
        <v>81</v>
      </c>
      <c r="D117" s="19">
        <f>COUNT(E4:E60)</f>
        <v>57</v>
      </c>
      <c r="E117" s="20"/>
      <c r="M117" s="17"/>
    </row>
    <row r="118" spans="2:21" ht="15.75" customHeight="1" x14ac:dyDescent="0.25">
      <c r="C118" s="21" t="s">
        <v>82</v>
      </c>
      <c r="D118" s="22">
        <f>MIN(E4:E60)</f>
        <v>0</v>
      </c>
      <c r="E118" s="23"/>
      <c r="N118" s="18" t="s">
        <v>81</v>
      </c>
      <c r="O118" s="19">
        <f>COUNT(I4:I60)</f>
        <v>57</v>
      </c>
      <c r="P118" s="20"/>
    </row>
    <row r="119" spans="2:21" ht="15.75" customHeight="1" thickBot="1" x14ac:dyDescent="0.3">
      <c r="C119" s="24" t="s">
        <v>83</v>
      </c>
      <c r="D119" s="25">
        <f>MAX(E4:E60)</f>
        <v>1</v>
      </c>
      <c r="E119" s="26"/>
      <c r="N119" s="21" t="s">
        <v>82</v>
      </c>
      <c r="O119" s="22">
        <f>MIN(I4:I60)</f>
        <v>0</v>
      </c>
      <c r="P119" s="23"/>
    </row>
    <row r="120" spans="2:21" ht="15.75" customHeight="1" thickBot="1" x14ac:dyDescent="0.3">
      <c r="D120" s="27" t="s">
        <v>84</v>
      </c>
      <c r="E120" s="28"/>
      <c r="F120" s="28"/>
      <c r="N120" s="24" t="s">
        <v>83</v>
      </c>
      <c r="O120" s="25">
        <f>MAX(I4:I60)</f>
        <v>1</v>
      </c>
      <c r="P120" s="26"/>
    </row>
    <row r="121" spans="2:21" ht="15.75" customHeight="1" x14ac:dyDescent="0.25">
      <c r="D121" s="29" t="s">
        <v>85</v>
      </c>
      <c r="E121" s="30">
        <f>D119-D118</f>
        <v>1</v>
      </c>
      <c r="F121" s="31"/>
      <c r="O121" s="27" t="s">
        <v>84</v>
      </c>
      <c r="P121" s="28"/>
      <c r="Q121" s="28"/>
    </row>
    <row r="122" spans="2:21" ht="15.75" customHeight="1" x14ac:dyDescent="0.25">
      <c r="D122" s="32" t="s">
        <v>86</v>
      </c>
      <c r="E122" s="32"/>
      <c r="O122" s="29" t="s">
        <v>85</v>
      </c>
      <c r="P122" s="30">
        <f>O120-O119</f>
        <v>1</v>
      </c>
      <c r="Q122" s="31"/>
    </row>
    <row r="123" spans="2:21" ht="15.75" customHeight="1" x14ac:dyDescent="0.25">
      <c r="B123" s="33"/>
      <c r="C123" s="33"/>
      <c r="D123" s="34" t="s">
        <v>87</v>
      </c>
      <c r="E123" s="35">
        <f>1+3.32*LOG(D117)</f>
        <v>6.8295045208326712</v>
      </c>
      <c r="F123" s="36" t="s">
        <v>88</v>
      </c>
      <c r="G123" s="37" t="s">
        <v>89</v>
      </c>
      <c r="H123" s="38">
        <f>ROUNDUP(E123,0)</f>
        <v>7</v>
      </c>
      <c r="I123" s="39" t="s">
        <v>90</v>
      </c>
      <c r="J123" s="39"/>
      <c r="O123" s="32" t="s">
        <v>86</v>
      </c>
      <c r="P123" s="32"/>
    </row>
    <row r="124" spans="2:21" ht="15.75" customHeight="1" x14ac:dyDescent="0.25">
      <c r="D124" s="40" t="s">
        <v>91</v>
      </c>
      <c r="E124" s="40"/>
      <c r="F124" s="41">
        <f>E121/H123</f>
        <v>0.14285714285714285</v>
      </c>
      <c r="M124" s="33"/>
      <c r="N124" s="33"/>
      <c r="O124" s="34" t="s">
        <v>87</v>
      </c>
      <c r="P124" s="35">
        <f>1+3.32*LOG(O118)</f>
        <v>6.8295045208326712</v>
      </c>
      <c r="Q124" s="36" t="s">
        <v>88</v>
      </c>
      <c r="R124" s="37" t="s">
        <v>89</v>
      </c>
      <c r="S124" s="38">
        <f>ROUNDUP(P124,0)</f>
        <v>7</v>
      </c>
      <c r="T124" s="39" t="s">
        <v>90</v>
      </c>
      <c r="U124" s="39"/>
    </row>
    <row r="125" spans="2:21" ht="15.75" customHeight="1" x14ac:dyDescent="0.25">
      <c r="O125" s="40" t="s">
        <v>91</v>
      </c>
      <c r="P125" s="40"/>
      <c r="Q125" s="41">
        <f>P122/S124</f>
        <v>0.14285714285714285</v>
      </c>
    </row>
    <row r="127" spans="2:21" ht="15.75" customHeight="1" x14ac:dyDescent="0.25">
      <c r="B127" s="60" t="s">
        <v>106</v>
      </c>
      <c r="C127" s="61"/>
      <c r="D127" s="61"/>
      <c r="E127" s="61"/>
      <c r="F127" s="61"/>
      <c r="G127" s="61"/>
      <c r="H127" s="61"/>
      <c r="I127" s="62"/>
    </row>
    <row r="128" spans="2:21" ht="15.75" customHeight="1" x14ac:dyDescent="0.25">
      <c r="B128" s="42" t="s">
        <v>92</v>
      </c>
      <c r="C128" s="42" t="s">
        <v>93</v>
      </c>
      <c r="D128" s="42" t="s">
        <v>94</v>
      </c>
      <c r="E128" s="42" t="s">
        <v>95</v>
      </c>
      <c r="F128" s="42" t="s">
        <v>96</v>
      </c>
      <c r="G128" s="42" t="s">
        <v>97</v>
      </c>
      <c r="H128" s="43" t="s">
        <v>98</v>
      </c>
      <c r="I128" s="42" t="s">
        <v>99</v>
      </c>
      <c r="M128" s="60" t="s">
        <v>104</v>
      </c>
      <c r="N128" s="61"/>
      <c r="O128" s="61"/>
      <c r="P128" s="61"/>
      <c r="Q128" s="61"/>
      <c r="R128" s="61"/>
      <c r="S128" s="61"/>
      <c r="T128" s="62"/>
    </row>
    <row r="129" spans="2:20" ht="15.75" customHeight="1" x14ac:dyDescent="0.25">
      <c r="B129" s="44">
        <v>1</v>
      </c>
      <c r="C129" s="45">
        <f>D118</f>
        <v>0</v>
      </c>
      <c r="D129" s="45">
        <f>(C129+E129)/2</f>
        <v>7.1428571428571425E-2</v>
      </c>
      <c r="E129" s="45">
        <f t="shared" ref="E129:E135" si="35">C129+$F$124</f>
        <v>0.14285714285714285</v>
      </c>
      <c r="F129" s="46">
        <f>COUNTIFS($E$4:$E$60,"&gt;="&amp;C129,$E$4:$E$60,"&lt;"&amp;E129)</f>
        <v>5</v>
      </c>
      <c r="G129" s="46">
        <f>F129</f>
        <v>5</v>
      </c>
      <c r="H129" s="47">
        <f t="shared" ref="H129:I135" si="36">F129/$G$135</f>
        <v>0.125</v>
      </c>
      <c r="I129" s="47">
        <f t="shared" si="36"/>
        <v>0.125</v>
      </c>
      <c r="M129" s="42" t="s">
        <v>92</v>
      </c>
      <c r="N129" s="42" t="s">
        <v>93</v>
      </c>
      <c r="O129" s="42" t="s">
        <v>94</v>
      </c>
      <c r="P129" s="42" t="s">
        <v>95</v>
      </c>
      <c r="Q129" s="42" t="s">
        <v>96</v>
      </c>
      <c r="R129" s="42" t="s">
        <v>97</v>
      </c>
      <c r="S129" s="43" t="s">
        <v>98</v>
      </c>
      <c r="T129" s="42" t="s">
        <v>99</v>
      </c>
    </row>
    <row r="130" spans="2:20" ht="15.75" customHeight="1" x14ac:dyDescent="0.2">
      <c r="B130" s="44">
        <v>2</v>
      </c>
      <c r="C130" s="45">
        <f>E129</f>
        <v>0.14285714285714285</v>
      </c>
      <c r="D130" s="45">
        <f t="shared" ref="D130:D135" si="37">(C130+E130)/2</f>
        <v>0.21428571428571427</v>
      </c>
      <c r="E130" s="45">
        <f t="shared" si="35"/>
        <v>0.2857142857142857</v>
      </c>
      <c r="F130" s="46">
        <f t="shared" ref="F130:F135" si="38">COUNTIFS($E$4:$E$60,"&gt;="&amp;C130,$E$4:$E$60,"&lt;"&amp;E130)</f>
        <v>4</v>
      </c>
      <c r="G130" s="46">
        <f>G129+F130</f>
        <v>9</v>
      </c>
      <c r="H130" s="47">
        <f t="shared" si="36"/>
        <v>0.1</v>
      </c>
      <c r="I130" s="47">
        <f t="shared" si="36"/>
        <v>0.22500000000000001</v>
      </c>
      <c r="M130" s="44">
        <v>1</v>
      </c>
      <c r="N130" s="45">
        <f>O119</f>
        <v>0</v>
      </c>
      <c r="O130" s="45">
        <f>(N130+P130)/2</f>
        <v>7.1428571428571425E-2</v>
      </c>
      <c r="P130" s="45">
        <f>N130+$Q$125</f>
        <v>0.14285714285714285</v>
      </c>
      <c r="Q130" s="46">
        <f>COUNTIFS($I$4:$I$60,"&gt;="&amp;N130,$I$4:$I$60,"&lt;"&amp;P130)</f>
        <v>6</v>
      </c>
      <c r="R130" s="46">
        <f>Q130</f>
        <v>6</v>
      </c>
      <c r="S130" s="47">
        <f>Q130/$R$136</f>
        <v>0.15384615384615385</v>
      </c>
      <c r="T130" s="47">
        <f>R130/$R$136</f>
        <v>0.15384615384615385</v>
      </c>
    </row>
    <row r="131" spans="2:20" ht="15.75" customHeight="1" x14ac:dyDescent="0.2">
      <c r="B131" s="44">
        <v>3</v>
      </c>
      <c r="C131" s="45">
        <f>E130</f>
        <v>0.2857142857142857</v>
      </c>
      <c r="D131" s="45">
        <f t="shared" si="37"/>
        <v>0.3571428571428571</v>
      </c>
      <c r="E131" s="45">
        <f t="shared" si="35"/>
        <v>0.42857142857142855</v>
      </c>
      <c r="F131" s="46">
        <f t="shared" si="38"/>
        <v>5</v>
      </c>
      <c r="G131" s="46">
        <f t="shared" ref="G131:G135" si="39">G130+F131</f>
        <v>14</v>
      </c>
      <c r="H131" s="47">
        <f t="shared" si="36"/>
        <v>0.125</v>
      </c>
      <c r="I131" s="47">
        <f t="shared" si="36"/>
        <v>0.35</v>
      </c>
      <c r="M131" s="44">
        <v>2</v>
      </c>
      <c r="N131" s="45">
        <f>P130</f>
        <v>0.14285714285714285</v>
      </c>
      <c r="O131" s="45">
        <f t="shared" ref="O131:O136" si="40">(N131+P131)/2</f>
        <v>0.21428571428571427</v>
      </c>
      <c r="P131" s="45">
        <f t="shared" ref="P131:P136" si="41">N131+$Q$125</f>
        <v>0.2857142857142857</v>
      </c>
      <c r="Q131" s="46">
        <f t="shared" ref="Q131:Q136" si="42">COUNTIFS($I$4:$I$60,"&gt;="&amp;N131,$I$4:$I$60,"&lt;"&amp;P131)</f>
        <v>5</v>
      </c>
      <c r="R131" s="46">
        <f>R130+Q131</f>
        <v>11</v>
      </c>
      <c r="S131" s="47">
        <f t="shared" ref="S131:S136" si="43">Q131/$R$136</f>
        <v>0.12820512820512819</v>
      </c>
      <c r="T131" s="47">
        <f t="shared" ref="T131:T136" si="44">R131/$R$136</f>
        <v>0.28205128205128205</v>
      </c>
    </row>
    <row r="132" spans="2:20" ht="15.75" customHeight="1" x14ac:dyDescent="0.2">
      <c r="B132" s="44">
        <v>4</v>
      </c>
      <c r="C132" s="45">
        <f t="shared" ref="C132:C135" si="45">E131</f>
        <v>0.42857142857142855</v>
      </c>
      <c r="D132" s="45">
        <f t="shared" si="37"/>
        <v>0.5</v>
      </c>
      <c r="E132" s="45">
        <f t="shared" si="35"/>
        <v>0.5714285714285714</v>
      </c>
      <c r="F132" s="46">
        <f t="shared" si="38"/>
        <v>7</v>
      </c>
      <c r="G132" s="46">
        <f t="shared" si="39"/>
        <v>21</v>
      </c>
      <c r="H132" s="47">
        <f t="shared" si="36"/>
        <v>0.17499999999999999</v>
      </c>
      <c r="I132" s="47">
        <f t="shared" si="36"/>
        <v>0.52500000000000002</v>
      </c>
      <c r="M132" s="44">
        <v>3</v>
      </c>
      <c r="N132" s="45">
        <f>P131</f>
        <v>0.2857142857142857</v>
      </c>
      <c r="O132" s="45">
        <f t="shared" si="40"/>
        <v>0.3571428571428571</v>
      </c>
      <c r="P132" s="45">
        <f t="shared" si="41"/>
        <v>0.42857142857142855</v>
      </c>
      <c r="Q132" s="46">
        <f t="shared" si="42"/>
        <v>4</v>
      </c>
      <c r="R132" s="46">
        <f t="shared" ref="R132:R136" si="46">R131+Q132</f>
        <v>15</v>
      </c>
      <c r="S132" s="47">
        <f t="shared" si="43"/>
        <v>0.10256410256410256</v>
      </c>
      <c r="T132" s="47">
        <f t="shared" si="44"/>
        <v>0.38461538461538464</v>
      </c>
    </row>
    <row r="133" spans="2:20" ht="15.75" customHeight="1" x14ac:dyDescent="0.2">
      <c r="B133" s="44">
        <v>5</v>
      </c>
      <c r="C133" s="48">
        <f t="shared" si="45"/>
        <v>0.5714285714285714</v>
      </c>
      <c r="D133" s="48">
        <f t="shared" si="37"/>
        <v>0.64285714285714279</v>
      </c>
      <c r="E133" s="48">
        <f t="shared" si="35"/>
        <v>0.71428571428571419</v>
      </c>
      <c r="F133" s="49">
        <f t="shared" si="38"/>
        <v>8</v>
      </c>
      <c r="G133" s="49">
        <f t="shared" si="39"/>
        <v>29</v>
      </c>
      <c r="H133" s="50">
        <f t="shared" si="36"/>
        <v>0.2</v>
      </c>
      <c r="I133" s="50">
        <f t="shared" si="36"/>
        <v>0.72499999999999998</v>
      </c>
      <c r="M133" s="44">
        <v>4</v>
      </c>
      <c r="N133" s="48">
        <f t="shared" ref="N133:N136" si="47">P132</f>
        <v>0.42857142857142855</v>
      </c>
      <c r="O133" s="48">
        <f t="shared" si="40"/>
        <v>0.5</v>
      </c>
      <c r="P133" s="48">
        <f t="shared" si="41"/>
        <v>0.5714285714285714</v>
      </c>
      <c r="Q133" s="49">
        <f t="shared" si="42"/>
        <v>8</v>
      </c>
      <c r="R133" s="49">
        <f t="shared" si="46"/>
        <v>23</v>
      </c>
      <c r="S133" s="50">
        <f t="shared" si="43"/>
        <v>0.20512820512820512</v>
      </c>
      <c r="T133" s="50">
        <f t="shared" si="44"/>
        <v>0.58974358974358976</v>
      </c>
    </row>
    <row r="134" spans="2:20" ht="15.75" customHeight="1" x14ac:dyDescent="0.2">
      <c r="B134" s="44">
        <v>6</v>
      </c>
      <c r="C134" s="45">
        <f t="shared" si="45"/>
        <v>0.71428571428571419</v>
      </c>
      <c r="D134" s="45">
        <f t="shared" si="37"/>
        <v>0.78571428571428559</v>
      </c>
      <c r="E134" s="45">
        <f t="shared" si="35"/>
        <v>0.85714285714285698</v>
      </c>
      <c r="F134" s="46">
        <f t="shared" si="38"/>
        <v>7</v>
      </c>
      <c r="G134" s="46">
        <f t="shared" si="39"/>
        <v>36</v>
      </c>
      <c r="H134" s="47">
        <f t="shared" si="36"/>
        <v>0.17499999999999999</v>
      </c>
      <c r="I134" s="47">
        <f t="shared" si="36"/>
        <v>0.9</v>
      </c>
      <c r="M134" s="44">
        <v>5</v>
      </c>
      <c r="N134" s="45">
        <f t="shared" si="47"/>
        <v>0.5714285714285714</v>
      </c>
      <c r="O134" s="45">
        <f t="shared" si="40"/>
        <v>0.64285714285714279</v>
      </c>
      <c r="P134" s="45">
        <f t="shared" si="41"/>
        <v>0.71428571428571419</v>
      </c>
      <c r="Q134" s="46">
        <f t="shared" si="42"/>
        <v>6</v>
      </c>
      <c r="R134" s="46">
        <f t="shared" si="46"/>
        <v>29</v>
      </c>
      <c r="S134" s="47">
        <f t="shared" si="43"/>
        <v>0.15384615384615385</v>
      </c>
      <c r="T134" s="47">
        <f t="shared" si="44"/>
        <v>0.74358974358974361</v>
      </c>
    </row>
    <row r="135" spans="2:20" ht="15.75" customHeight="1" x14ac:dyDescent="0.2">
      <c r="B135" s="44">
        <v>7</v>
      </c>
      <c r="C135" s="45">
        <f t="shared" si="45"/>
        <v>0.85714285714285698</v>
      </c>
      <c r="D135" s="45">
        <f t="shared" si="37"/>
        <v>0.92857142857142838</v>
      </c>
      <c r="E135" s="45">
        <f t="shared" si="35"/>
        <v>0.99999999999999978</v>
      </c>
      <c r="F135" s="46">
        <f t="shared" si="38"/>
        <v>4</v>
      </c>
      <c r="G135" s="46">
        <f t="shared" si="39"/>
        <v>40</v>
      </c>
      <c r="H135" s="47">
        <f t="shared" si="36"/>
        <v>0.1</v>
      </c>
      <c r="I135" s="47">
        <f t="shared" si="36"/>
        <v>1</v>
      </c>
      <c r="M135" s="44">
        <v>6</v>
      </c>
      <c r="N135" s="45">
        <f t="shared" si="47"/>
        <v>0.71428571428571419</v>
      </c>
      <c r="O135" s="45">
        <f t="shared" si="40"/>
        <v>0.78571428571428559</v>
      </c>
      <c r="P135" s="45">
        <f t="shared" si="41"/>
        <v>0.85714285714285698</v>
      </c>
      <c r="Q135" s="46">
        <f t="shared" si="42"/>
        <v>5</v>
      </c>
      <c r="R135" s="46">
        <f t="shared" si="46"/>
        <v>34</v>
      </c>
      <c r="S135" s="47">
        <f t="shared" si="43"/>
        <v>0.12820512820512819</v>
      </c>
      <c r="T135" s="47">
        <f t="shared" si="44"/>
        <v>0.87179487179487181</v>
      </c>
    </row>
    <row r="136" spans="2:20" ht="15.75" customHeight="1" x14ac:dyDescent="0.2">
      <c r="M136" s="44">
        <v>7</v>
      </c>
      <c r="N136" s="45">
        <f t="shared" si="47"/>
        <v>0.85714285714285698</v>
      </c>
      <c r="O136" s="45">
        <f t="shared" si="40"/>
        <v>0.92857142857142838</v>
      </c>
      <c r="P136" s="45">
        <f t="shared" si="41"/>
        <v>0.99999999999999978</v>
      </c>
      <c r="Q136" s="46">
        <f t="shared" si="42"/>
        <v>5</v>
      </c>
      <c r="R136" s="46">
        <f t="shared" si="46"/>
        <v>39</v>
      </c>
      <c r="S136" s="47">
        <f t="shared" si="43"/>
        <v>0.12820512820512819</v>
      </c>
      <c r="T136" s="47">
        <f t="shared" si="44"/>
        <v>1</v>
      </c>
    </row>
    <row r="139" spans="2:20" ht="15.75" customHeight="1" x14ac:dyDescent="0.2">
      <c r="B139" s="59" t="s">
        <v>102</v>
      </c>
      <c r="C139" s="59"/>
      <c r="D139" s="59"/>
    </row>
    <row r="140" spans="2:20" ht="15.75" customHeight="1" thickBot="1" x14ac:dyDescent="0.25">
      <c r="B140" s="17"/>
    </row>
    <row r="141" spans="2:20" ht="15.75" customHeight="1" x14ac:dyDescent="0.25">
      <c r="C141" s="18" t="s">
        <v>81</v>
      </c>
      <c r="D141" s="19">
        <f>COUNT(F4:F60)</f>
        <v>57</v>
      </c>
      <c r="E141" s="20"/>
      <c r="L141" s="7"/>
      <c r="M141" s="56">
        <v>0.65438596491228063</v>
      </c>
      <c r="N141" s="56">
        <v>0.61228070175438587</v>
      </c>
      <c r="O141" s="56">
        <v>0.66315789473684217</v>
      </c>
      <c r="P141" s="56">
        <v>0.59774436090225547</v>
      </c>
      <c r="Q141" s="56">
        <v>0.59824561403508758</v>
      </c>
      <c r="R141" s="56">
        <v>0.6228070175438597</v>
      </c>
      <c r="S141" s="56">
        <v>0.64736842105263159</v>
      </c>
    </row>
    <row r="142" spans="2:20" ht="15.75" customHeight="1" x14ac:dyDescent="0.25">
      <c r="C142" s="21" t="s">
        <v>82</v>
      </c>
      <c r="D142" s="22">
        <f>MIN(F4:F60)</f>
        <v>0</v>
      </c>
      <c r="E142" s="23"/>
      <c r="L142" s="7"/>
      <c r="M142" s="56">
        <v>0.65438596491228063</v>
      </c>
      <c r="N142" s="56">
        <v>0.61228070175438587</v>
      </c>
      <c r="O142" s="56">
        <v>0.66315789473684217</v>
      </c>
      <c r="P142" s="56">
        <v>0.59774436090225547</v>
      </c>
      <c r="Q142" s="56">
        <v>0.59824561403508758</v>
      </c>
      <c r="R142" s="56">
        <v>0.6228070175438597</v>
      </c>
      <c r="S142" s="56">
        <v>0.64736842105263159</v>
      </c>
    </row>
    <row r="143" spans="2:20" ht="15.75" customHeight="1" thickBot="1" x14ac:dyDescent="0.3">
      <c r="C143" s="24" t="s">
        <v>83</v>
      </c>
      <c r="D143" s="25">
        <f>MAX(F4:F60)</f>
        <v>1</v>
      </c>
      <c r="E143" s="26"/>
      <c r="L143" s="7"/>
      <c r="M143" s="56">
        <v>0.65438596491228063</v>
      </c>
      <c r="N143" s="56">
        <v>0.61228070175438587</v>
      </c>
      <c r="O143" s="56">
        <v>0.66315789473684217</v>
      </c>
      <c r="P143" s="56">
        <v>0.59774436090225547</v>
      </c>
      <c r="Q143" s="56">
        <v>0.59824561403508758</v>
      </c>
      <c r="R143" s="56">
        <v>0.6228070175438597</v>
      </c>
      <c r="S143" s="56">
        <v>0.64736842105263159</v>
      </c>
    </row>
    <row r="144" spans="2:20" ht="15.75" customHeight="1" x14ac:dyDescent="0.25">
      <c r="D144" s="27" t="s">
        <v>84</v>
      </c>
      <c r="E144" s="28"/>
      <c r="F144" s="28"/>
      <c r="L144" s="7"/>
      <c r="M144" s="56">
        <v>0.65438596491228063</v>
      </c>
      <c r="N144" s="56">
        <v>0.61228070175438587</v>
      </c>
      <c r="O144" s="56">
        <v>0.66315789473684217</v>
      </c>
      <c r="P144" s="56">
        <v>0.59774436090225547</v>
      </c>
      <c r="Q144" s="56">
        <v>0.59824561403508758</v>
      </c>
      <c r="R144" s="56">
        <v>0.6228070175438597</v>
      </c>
      <c r="S144" s="56">
        <v>0.64736842105263159</v>
      </c>
    </row>
    <row r="145" spans="2:19" ht="15.75" customHeight="1" x14ac:dyDescent="0.25">
      <c r="D145" s="29" t="s">
        <v>85</v>
      </c>
      <c r="E145" s="30">
        <f>D143-D142</f>
        <v>1</v>
      </c>
      <c r="F145" s="31"/>
      <c r="L145" s="7"/>
      <c r="M145" s="56">
        <v>0.65438596491228063</v>
      </c>
      <c r="N145" s="56">
        <v>0.61228070175438587</v>
      </c>
      <c r="O145" s="56">
        <v>0.66315789473684217</v>
      </c>
      <c r="P145" s="56">
        <v>0.59774436090225547</v>
      </c>
      <c r="Q145" s="56">
        <v>0.59824561403508758</v>
      </c>
      <c r="R145" s="56">
        <v>0.6228070175438597</v>
      </c>
      <c r="S145" s="56">
        <v>0.64736842105263159</v>
      </c>
    </row>
    <row r="146" spans="2:19" ht="15.75" customHeight="1" x14ac:dyDescent="0.25">
      <c r="D146" s="32" t="s">
        <v>86</v>
      </c>
      <c r="E146" s="32"/>
      <c r="L146" s="7"/>
      <c r="M146" s="56">
        <v>0.65438596491228063</v>
      </c>
      <c r="N146" s="56">
        <v>0.61228070175438587</v>
      </c>
      <c r="O146" s="56">
        <v>0.66315789473684217</v>
      </c>
      <c r="P146" s="56">
        <v>0.59774436090225547</v>
      </c>
      <c r="Q146" s="56">
        <v>0.59824561403508758</v>
      </c>
      <c r="R146" s="56">
        <v>0.6228070175438597</v>
      </c>
      <c r="S146" s="56">
        <v>0.64736842105263159</v>
      </c>
    </row>
    <row r="147" spans="2:19" ht="15.75" customHeight="1" x14ac:dyDescent="0.25">
      <c r="B147" s="33"/>
      <c r="C147" s="33"/>
      <c r="D147" s="34" t="s">
        <v>87</v>
      </c>
      <c r="E147" s="35">
        <f>1+3.32*LOG(D141)</f>
        <v>6.8295045208326712</v>
      </c>
      <c r="F147" s="36" t="s">
        <v>88</v>
      </c>
      <c r="G147" s="37" t="s">
        <v>89</v>
      </c>
      <c r="H147" s="38">
        <f>ROUNDUP(E147,0)</f>
        <v>7</v>
      </c>
      <c r="I147" s="39" t="s">
        <v>90</v>
      </c>
      <c r="J147" s="39"/>
      <c r="L147" s="7"/>
      <c r="M147" s="56">
        <v>0.65438596491228063</v>
      </c>
      <c r="N147" s="56">
        <v>0.61228070175438587</v>
      </c>
      <c r="O147" s="56">
        <v>0.66315789473684217</v>
      </c>
      <c r="P147" s="56">
        <v>0.59774436090225547</v>
      </c>
      <c r="Q147" s="56">
        <v>0.59824561403508758</v>
      </c>
      <c r="R147" s="56">
        <v>0.6228070175438597</v>
      </c>
      <c r="S147" s="56">
        <v>0.64736842105263159</v>
      </c>
    </row>
    <row r="148" spans="2:19" ht="15.75" customHeight="1" x14ac:dyDescent="0.25">
      <c r="D148" s="40" t="s">
        <v>91</v>
      </c>
      <c r="E148" s="40"/>
      <c r="F148" s="41">
        <f>E145/H147</f>
        <v>0.14285714285714285</v>
      </c>
      <c r="L148" s="7"/>
      <c r="M148" s="56">
        <v>0.65438596491228063</v>
      </c>
      <c r="N148" s="56">
        <v>0.61228070175438587</v>
      </c>
      <c r="O148" s="56">
        <v>0.66315789473684217</v>
      </c>
      <c r="P148" s="56">
        <v>0.59774436090225547</v>
      </c>
      <c r="Q148" s="56">
        <v>0.59824561403508758</v>
      </c>
      <c r="R148" s="56">
        <v>0.6228070175438597</v>
      </c>
      <c r="S148" s="56">
        <v>0.64736842105263159</v>
      </c>
    </row>
    <row r="149" spans="2:19" ht="15.75" customHeight="1" x14ac:dyDescent="0.2">
      <c r="L149" s="7"/>
      <c r="M149" s="56">
        <v>0.65438596491228063</v>
      </c>
      <c r="N149" s="56">
        <v>0.61228070175438587</v>
      </c>
      <c r="O149" s="56">
        <v>0.66315789473684217</v>
      </c>
      <c r="P149" s="56">
        <v>0.59774436090225547</v>
      </c>
      <c r="Q149" s="56">
        <v>0.59824561403508758</v>
      </c>
      <c r="R149" s="56">
        <v>0.6228070175438597</v>
      </c>
      <c r="S149" s="56">
        <v>0.64736842105263159</v>
      </c>
    </row>
    <row r="150" spans="2:19" ht="15.75" customHeight="1" x14ac:dyDescent="0.2">
      <c r="L150" s="7"/>
      <c r="M150" s="56">
        <v>0.65438596491228063</v>
      </c>
      <c r="N150" s="56">
        <v>0.61228070175438587</v>
      </c>
      <c r="O150" s="56">
        <v>0.66315789473684217</v>
      </c>
      <c r="P150" s="56">
        <v>0.59774436090225547</v>
      </c>
      <c r="Q150" s="56">
        <v>0.59824561403508758</v>
      </c>
      <c r="R150" s="56">
        <v>0.6228070175438597</v>
      </c>
      <c r="S150" s="56">
        <v>0.64736842105263159</v>
      </c>
    </row>
    <row r="151" spans="2:19" ht="15.75" customHeight="1" x14ac:dyDescent="0.25">
      <c r="B151" s="60" t="s">
        <v>102</v>
      </c>
      <c r="C151" s="61"/>
      <c r="D151" s="61"/>
      <c r="E151" s="61"/>
      <c r="F151" s="61"/>
      <c r="G151" s="61"/>
      <c r="H151" s="61"/>
      <c r="I151" s="62"/>
      <c r="L151" s="7"/>
      <c r="M151" s="56">
        <v>0.65438596491228063</v>
      </c>
      <c r="N151" s="56">
        <v>0.61228070175438587</v>
      </c>
      <c r="O151" s="56">
        <v>0.66315789473684217</v>
      </c>
      <c r="P151" s="56">
        <v>0.59774436090225547</v>
      </c>
      <c r="Q151" s="56">
        <v>0.59824561403508758</v>
      </c>
      <c r="R151" s="56">
        <v>0.6228070175438597</v>
      </c>
      <c r="S151" s="56">
        <v>0.64736842105263159</v>
      </c>
    </row>
    <row r="152" spans="2:19" ht="15.75" customHeight="1" x14ac:dyDescent="0.25">
      <c r="B152" s="42" t="s">
        <v>92</v>
      </c>
      <c r="C152" s="42" t="s">
        <v>93</v>
      </c>
      <c r="D152" s="42" t="s">
        <v>94</v>
      </c>
      <c r="E152" s="42" t="s">
        <v>95</v>
      </c>
      <c r="F152" s="42" t="s">
        <v>96</v>
      </c>
      <c r="G152" s="42" t="s">
        <v>97</v>
      </c>
      <c r="H152" s="43" t="s">
        <v>98</v>
      </c>
      <c r="I152" s="42" t="s">
        <v>99</v>
      </c>
      <c r="L152" s="7"/>
      <c r="M152" s="56">
        <v>0.65438596491228063</v>
      </c>
      <c r="N152" s="56">
        <v>0.61228070175438587</v>
      </c>
      <c r="O152" s="56">
        <v>0.66315789473684217</v>
      </c>
      <c r="P152" s="56">
        <v>0.59774436090225547</v>
      </c>
      <c r="Q152" s="56">
        <v>0.59824561403508758</v>
      </c>
      <c r="R152" s="56">
        <v>0.6228070175438597</v>
      </c>
      <c r="S152" s="56">
        <v>0.64736842105263159</v>
      </c>
    </row>
    <row r="153" spans="2:19" ht="15.75" customHeight="1" x14ac:dyDescent="0.2">
      <c r="B153" s="44">
        <v>1</v>
      </c>
      <c r="C153" s="45">
        <f>D142</f>
        <v>0</v>
      </c>
      <c r="D153" s="45">
        <f>(C153+E153)/2</f>
        <v>7.1428571428571425E-2</v>
      </c>
      <c r="E153" s="45">
        <f>C153+$F$148</f>
        <v>0.14285714285714285</v>
      </c>
      <c r="F153" s="46">
        <f>COUNTIFS($F$4:$F$60,"&gt;="&amp;C153,$F$4:$F$60,"&lt;"&amp;E153)</f>
        <v>7</v>
      </c>
      <c r="G153" s="46">
        <f>F153</f>
        <v>7</v>
      </c>
      <c r="H153" s="47">
        <f>F153/$G$159</f>
        <v>0.14583333333333334</v>
      </c>
      <c r="I153" s="47">
        <f>G153/$G$159</f>
        <v>0.14583333333333334</v>
      </c>
      <c r="L153" s="7"/>
      <c r="M153" s="56">
        <v>0.65438596491228063</v>
      </c>
      <c r="N153" s="56">
        <v>0.61228070175438587</v>
      </c>
      <c r="O153" s="56">
        <v>0.66315789473684217</v>
      </c>
      <c r="P153" s="56">
        <v>0.59774436090225547</v>
      </c>
      <c r="Q153" s="56">
        <v>0.59824561403508758</v>
      </c>
      <c r="R153" s="56">
        <v>0.6228070175438597</v>
      </c>
      <c r="S153" s="56">
        <v>0.64736842105263159</v>
      </c>
    </row>
    <row r="154" spans="2:19" ht="15.75" customHeight="1" x14ac:dyDescent="0.2">
      <c r="B154" s="44">
        <v>2</v>
      </c>
      <c r="C154" s="45">
        <f>E153</f>
        <v>0.14285714285714285</v>
      </c>
      <c r="D154" s="45">
        <f t="shared" ref="D154:D159" si="48">(C154+E154)/2</f>
        <v>0.21428571428571427</v>
      </c>
      <c r="E154" s="45">
        <f t="shared" ref="E154:E159" si="49">C154+$F$148</f>
        <v>0.2857142857142857</v>
      </c>
      <c r="F154" s="46">
        <f t="shared" ref="F154:F159" si="50">COUNTIFS($F$4:$F$60,"&gt;="&amp;C154,$F$4:$F$60,"&lt;"&amp;E154)</f>
        <v>6</v>
      </c>
      <c r="G154" s="46">
        <f>G153+F154</f>
        <v>13</v>
      </c>
      <c r="H154" s="47">
        <f t="shared" ref="H154:H159" si="51">F154/$G$159</f>
        <v>0.125</v>
      </c>
      <c r="I154" s="47">
        <f t="shared" ref="I154:I159" si="52">G154/$G$159</f>
        <v>0.27083333333333331</v>
      </c>
      <c r="L154" s="7"/>
      <c r="M154" s="56">
        <v>0.65438596491228063</v>
      </c>
      <c r="N154" s="56">
        <v>0.61228070175438587</v>
      </c>
      <c r="O154" s="56">
        <v>0.66315789473684217</v>
      </c>
      <c r="P154" s="56">
        <v>0.59774436090225547</v>
      </c>
      <c r="Q154" s="56">
        <v>0.59824561403508758</v>
      </c>
      <c r="R154" s="56">
        <v>0.6228070175438597</v>
      </c>
      <c r="S154" s="56">
        <v>0.64736842105263159</v>
      </c>
    </row>
    <row r="155" spans="2:19" ht="15.75" customHeight="1" x14ac:dyDescent="0.2">
      <c r="B155" s="44">
        <v>3</v>
      </c>
      <c r="C155" s="45">
        <f>E154</f>
        <v>0.2857142857142857</v>
      </c>
      <c r="D155" s="45">
        <f t="shared" si="48"/>
        <v>0.3571428571428571</v>
      </c>
      <c r="E155" s="45">
        <f t="shared" si="49"/>
        <v>0.42857142857142855</v>
      </c>
      <c r="F155" s="46">
        <f t="shared" si="50"/>
        <v>3</v>
      </c>
      <c r="G155" s="46">
        <f t="shared" ref="G155:G159" si="53">G154+F155</f>
        <v>16</v>
      </c>
      <c r="H155" s="47">
        <f t="shared" si="51"/>
        <v>6.25E-2</v>
      </c>
      <c r="I155" s="47">
        <f t="shared" si="52"/>
        <v>0.33333333333333331</v>
      </c>
      <c r="L155" s="7"/>
      <c r="M155" s="56">
        <v>0.65438596491228063</v>
      </c>
      <c r="N155" s="56">
        <v>0.61228070175438587</v>
      </c>
      <c r="O155" s="56">
        <v>0.66315789473684217</v>
      </c>
      <c r="P155" s="56">
        <v>0.59774436090225547</v>
      </c>
      <c r="Q155" s="56">
        <v>0.59824561403508758</v>
      </c>
      <c r="R155" s="56">
        <v>0.6228070175438597</v>
      </c>
      <c r="S155" s="56">
        <v>0.64736842105263159</v>
      </c>
    </row>
    <row r="156" spans="2:19" ht="15.75" customHeight="1" x14ac:dyDescent="0.2">
      <c r="B156" s="44">
        <v>4</v>
      </c>
      <c r="C156" s="45">
        <f t="shared" ref="C156:C159" si="54">E155</f>
        <v>0.42857142857142855</v>
      </c>
      <c r="D156" s="45">
        <f t="shared" si="48"/>
        <v>0.5</v>
      </c>
      <c r="E156" s="45">
        <f t="shared" si="49"/>
        <v>0.5714285714285714</v>
      </c>
      <c r="F156" s="46">
        <f t="shared" si="50"/>
        <v>6</v>
      </c>
      <c r="G156" s="46">
        <f t="shared" si="53"/>
        <v>22</v>
      </c>
      <c r="H156" s="47">
        <f t="shared" si="51"/>
        <v>0.125</v>
      </c>
      <c r="I156" s="47">
        <f t="shared" si="52"/>
        <v>0.45833333333333331</v>
      </c>
      <c r="L156" s="7"/>
      <c r="M156" s="56">
        <v>0.65438596491228063</v>
      </c>
      <c r="N156" s="56">
        <v>0.61228070175438587</v>
      </c>
      <c r="O156" s="56">
        <v>0.66315789473684217</v>
      </c>
      <c r="P156" s="56">
        <v>0.59774436090225547</v>
      </c>
      <c r="Q156" s="56">
        <v>0.59824561403508758</v>
      </c>
      <c r="R156" s="56">
        <v>0.6228070175438597</v>
      </c>
      <c r="S156" s="56">
        <v>0.64736842105263159</v>
      </c>
    </row>
    <row r="157" spans="2:19" ht="15.75" customHeight="1" x14ac:dyDescent="0.2">
      <c r="B157" s="44">
        <v>5</v>
      </c>
      <c r="C157" s="45">
        <f t="shared" si="54"/>
        <v>0.5714285714285714</v>
      </c>
      <c r="D157" s="45">
        <f t="shared" si="48"/>
        <v>0.64285714285714279</v>
      </c>
      <c r="E157" s="45">
        <f t="shared" si="49"/>
        <v>0.71428571428571419</v>
      </c>
      <c r="F157" s="46">
        <f t="shared" si="50"/>
        <v>5</v>
      </c>
      <c r="G157" s="46">
        <f t="shared" si="53"/>
        <v>27</v>
      </c>
      <c r="H157" s="47">
        <f t="shared" si="51"/>
        <v>0.10416666666666667</v>
      </c>
      <c r="I157" s="47">
        <f t="shared" si="52"/>
        <v>0.5625</v>
      </c>
      <c r="L157" s="7"/>
      <c r="M157" s="56">
        <v>0.65438596491228063</v>
      </c>
      <c r="N157" s="56">
        <v>0.61228070175438587</v>
      </c>
      <c r="O157" s="56">
        <v>0.66315789473684217</v>
      </c>
      <c r="P157" s="56">
        <v>0.59774436090225547</v>
      </c>
      <c r="Q157" s="56">
        <v>0.59824561403508758</v>
      </c>
      <c r="R157" s="56">
        <v>0.6228070175438597</v>
      </c>
      <c r="S157" s="56">
        <v>0.64736842105263159</v>
      </c>
    </row>
    <row r="158" spans="2:19" ht="15.75" customHeight="1" x14ac:dyDescent="0.2">
      <c r="B158" s="44">
        <v>6</v>
      </c>
      <c r="C158" s="48">
        <f t="shared" si="54"/>
        <v>0.71428571428571419</v>
      </c>
      <c r="D158" s="48">
        <f t="shared" si="48"/>
        <v>0.78571428571428559</v>
      </c>
      <c r="E158" s="48">
        <f t="shared" si="49"/>
        <v>0.85714285714285698</v>
      </c>
      <c r="F158" s="49">
        <f t="shared" si="50"/>
        <v>12</v>
      </c>
      <c r="G158" s="49">
        <f t="shared" si="53"/>
        <v>39</v>
      </c>
      <c r="H158" s="50">
        <f t="shared" si="51"/>
        <v>0.25</v>
      </c>
      <c r="I158" s="50">
        <f t="shared" si="52"/>
        <v>0.8125</v>
      </c>
      <c r="L158" s="7"/>
      <c r="M158" s="56">
        <v>0.65438596491228063</v>
      </c>
      <c r="N158" s="56">
        <v>0.61228070175438587</v>
      </c>
      <c r="O158" s="56">
        <v>0.66315789473684217</v>
      </c>
      <c r="P158" s="56">
        <v>0.59774436090225547</v>
      </c>
      <c r="Q158" s="56">
        <v>0.59824561403508758</v>
      </c>
      <c r="R158" s="56">
        <v>0.6228070175438597</v>
      </c>
      <c r="S158" s="56">
        <v>0.64736842105263159</v>
      </c>
    </row>
    <row r="159" spans="2:19" ht="15.75" customHeight="1" x14ac:dyDescent="0.2">
      <c r="B159" s="44">
        <v>7</v>
      </c>
      <c r="C159" s="45">
        <f t="shared" si="54"/>
        <v>0.85714285714285698</v>
      </c>
      <c r="D159" s="45">
        <f t="shared" si="48"/>
        <v>0.92857142857142838</v>
      </c>
      <c r="E159" s="45">
        <f t="shared" si="49"/>
        <v>0.99999999999999978</v>
      </c>
      <c r="F159" s="46">
        <f t="shared" si="50"/>
        <v>9</v>
      </c>
      <c r="G159" s="46">
        <f t="shared" si="53"/>
        <v>48</v>
      </c>
      <c r="H159" s="47">
        <f t="shared" si="51"/>
        <v>0.1875</v>
      </c>
      <c r="I159" s="47">
        <f t="shared" si="52"/>
        <v>1</v>
      </c>
      <c r="L159" s="7"/>
      <c r="M159" s="56">
        <v>0.65438596491228063</v>
      </c>
      <c r="N159" s="56">
        <v>0.61228070175438587</v>
      </c>
      <c r="O159" s="56">
        <v>0.66315789473684217</v>
      </c>
      <c r="P159" s="56">
        <v>0.59774436090225547</v>
      </c>
      <c r="Q159" s="56">
        <v>0.59824561403508758</v>
      </c>
      <c r="R159" s="56">
        <v>0.6228070175438597</v>
      </c>
      <c r="S159" s="56">
        <v>0.64736842105263159</v>
      </c>
    </row>
    <row r="160" spans="2:19" ht="15.75" customHeight="1" x14ac:dyDescent="0.2">
      <c r="L160" s="7"/>
      <c r="M160" s="56">
        <v>0.65438596491228063</v>
      </c>
      <c r="N160" s="56">
        <v>0.61228070175438587</v>
      </c>
      <c r="O160" s="56">
        <v>0.66315789473684217</v>
      </c>
      <c r="P160" s="56">
        <v>0.59774436090225547</v>
      </c>
      <c r="Q160" s="56">
        <v>0.59824561403508758</v>
      </c>
      <c r="R160" s="56">
        <v>0.6228070175438597</v>
      </c>
      <c r="S160" s="56">
        <v>0.64736842105263159</v>
      </c>
    </row>
    <row r="161" spans="12:19" ht="15.75" customHeight="1" x14ac:dyDescent="0.2">
      <c r="L161" s="7"/>
      <c r="M161" s="56">
        <v>0.65438596491228063</v>
      </c>
      <c r="N161" s="56">
        <v>0.61228070175438587</v>
      </c>
      <c r="O161" s="56">
        <v>0.66315789473684217</v>
      </c>
      <c r="P161" s="56">
        <v>0.59774436090225547</v>
      </c>
      <c r="Q161" s="56">
        <v>0.59824561403508758</v>
      </c>
      <c r="R161" s="56">
        <v>0.6228070175438597</v>
      </c>
      <c r="S161" s="56">
        <v>0.64736842105263159</v>
      </c>
    </row>
    <row r="162" spans="12:19" ht="15.75" customHeight="1" x14ac:dyDescent="0.2">
      <c r="L162" s="7"/>
      <c r="M162" s="56">
        <v>0.65438596491228063</v>
      </c>
      <c r="N162" s="56">
        <v>0.61228070175438587</v>
      </c>
      <c r="O162" s="56">
        <v>0.66315789473684217</v>
      </c>
      <c r="P162" s="56">
        <v>0.59774436090225547</v>
      </c>
      <c r="Q162" s="56">
        <v>0.59824561403508758</v>
      </c>
      <c r="R162" s="56">
        <v>0.6228070175438597</v>
      </c>
      <c r="S162" s="56">
        <v>0.64736842105263159</v>
      </c>
    </row>
    <row r="163" spans="12:19" ht="15.75" customHeight="1" x14ac:dyDescent="0.2">
      <c r="L163" s="7"/>
      <c r="M163" s="56">
        <v>0.65438596491228063</v>
      </c>
      <c r="N163" s="56">
        <v>0.61228070175438587</v>
      </c>
      <c r="O163" s="56">
        <v>0.66315789473684217</v>
      </c>
      <c r="P163" s="56">
        <v>0.59774436090225547</v>
      </c>
      <c r="Q163" s="56">
        <v>0.59824561403508758</v>
      </c>
      <c r="R163" s="56">
        <v>0.6228070175438597</v>
      </c>
      <c r="S163" s="56">
        <v>0.64736842105263159</v>
      </c>
    </row>
    <row r="164" spans="12:19" ht="15.75" customHeight="1" x14ac:dyDescent="0.2">
      <c r="L164" s="7"/>
      <c r="M164" s="56">
        <v>0.65438596491228063</v>
      </c>
      <c r="N164" s="56">
        <v>0.61228070175438587</v>
      </c>
      <c r="O164" s="56">
        <v>0.66315789473684217</v>
      </c>
      <c r="P164" s="56">
        <v>0.59774436090225547</v>
      </c>
      <c r="Q164" s="56">
        <v>0.59824561403508758</v>
      </c>
      <c r="R164" s="56">
        <v>0.6228070175438597</v>
      </c>
      <c r="S164" s="56">
        <v>0.64736842105263159</v>
      </c>
    </row>
    <row r="165" spans="12:19" ht="15.75" customHeight="1" x14ac:dyDescent="0.2">
      <c r="L165" s="7"/>
      <c r="M165" s="56">
        <v>0.65438596491228063</v>
      </c>
      <c r="N165" s="56">
        <v>0.61228070175438587</v>
      </c>
      <c r="O165" s="56">
        <v>0.66315789473684217</v>
      </c>
      <c r="P165" s="56">
        <v>0.59774436090225547</v>
      </c>
      <c r="Q165" s="56">
        <v>0.59824561403508758</v>
      </c>
      <c r="R165" s="56">
        <v>0.6228070175438597</v>
      </c>
      <c r="S165" s="56">
        <v>0.64736842105263159</v>
      </c>
    </row>
    <row r="166" spans="12:19" ht="15.75" customHeight="1" x14ac:dyDescent="0.2">
      <c r="L166" s="7"/>
      <c r="M166" s="56">
        <v>0.65438596491228063</v>
      </c>
      <c r="N166" s="56">
        <v>0.61228070175438587</v>
      </c>
      <c r="O166" s="56">
        <v>0.66315789473684217</v>
      </c>
      <c r="P166" s="56">
        <v>0.59774436090225547</v>
      </c>
      <c r="Q166" s="56">
        <v>0.59824561403508758</v>
      </c>
      <c r="R166" s="56">
        <v>0.6228070175438597</v>
      </c>
      <c r="S166" s="56">
        <v>0.64736842105263159</v>
      </c>
    </row>
    <row r="167" spans="12:19" ht="15.75" customHeight="1" x14ac:dyDescent="0.2">
      <c r="L167" s="7"/>
      <c r="M167" s="56">
        <v>0.65438596491228063</v>
      </c>
      <c r="N167" s="56">
        <v>0.61228070175438587</v>
      </c>
      <c r="O167" s="56">
        <v>0.66315789473684217</v>
      </c>
      <c r="P167" s="56">
        <v>0.59774436090225547</v>
      </c>
      <c r="Q167" s="56">
        <v>0.59824561403508758</v>
      </c>
      <c r="R167" s="56">
        <v>0.6228070175438597</v>
      </c>
      <c r="S167" s="56">
        <v>0.64736842105263159</v>
      </c>
    </row>
    <row r="168" spans="12:19" ht="15.75" customHeight="1" x14ac:dyDescent="0.2">
      <c r="L168" s="7"/>
      <c r="M168" s="56">
        <v>0.65438596491228063</v>
      </c>
      <c r="N168" s="56">
        <v>0.61228070175438587</v>
      </c>
      <c r="O168" s="56">
        <v>0.66315789473684217</v>
      </c>
      <c r="P168" s="56">
        <v>0.59774436090225547</v>
      </c>
      <c r="Q168" s="56">
        <v>0.59824561403508758</v>
      </c>
      <c r="R168" s="56">
        <v>0.6228070175438597</v>
      </c>
      <c r="S168" s="56">
        <v>0.64736842105263159</v>
      </c>
    </row>
    <row r="169" spans="12:19" ht="15.75" customHeight="1" x14ac:dyDescent="0.2">
      <c r="L169" s="7"/>
      <c r="M169" s="56">
        <v>0.65438596491228063</v>
      </c>
      <c r="N169" s="56">
        <v>0.61228070175438587</v>
      </c>
      <c r="O169" s="56">
        <v>0.66315789473684217</v>
      </c>
      <c r="P169" s="56">
        <v>0.59774436090225547</v>
      </c>
      <c r="Q169" s="56">
        <v>0.59824561403508758</v>
      </c>
      <c r="R169" s="56">
        <v>0.6228070175438597</v>
      </c>
      <c r="S169" s="56">
        <v>0.64736842105263159</v>
      </c>
    </row>
    <row r="170" spans="12:19" ht="15.75" customHeight="1" x14ac:dyDescent="0.2">
      <c r="L170" s="7"/>
      <c r="M170" s="56">
        <v>0.65438596491228063</v>
      </c>
      <c r="N170" s="56">
        <v>0.61228070175438587</v>
      </c>
      <c r="O170" s="56">
        <v>0.66315789473684217</v>
      </c>
      <c r="P170" s="56">
        <v>0.59774436090225547</v>
      </c>
      <c r="Q170" s="56">
        <v>0.59824561403508758</v>
      </c>
      <c r="R170" s="56">
        <v>0.6228070175438597</v>
      </c>
      <c r="S170" s="56">
        <v>0.64736842105263159</v>
      </c>
    </row>
    <row r="171" spans="12:19" ht="15.75" customHeight="1" x14ac:dyDescent="0.2">
      <c r="L171" s="7"/>
      <c r="M171" s="56">
        <v>0.65438596491228063</v>
      </c>
      <c r="N171" s="56">
        <v>0.61228070175438587</v>
      </c>
      <c r="O171" s="56">
        <v>0.66315789473684217</v>
      </c>
      <c r="P171" s="56">
        <v>0.59774436090225547</v>
      </c>
      <c r="Q171" s="56">
        <v>0.59824561403508758</v>
      </c>
      <c r="R171" s="56">
        <v>0.6228070175438597</v>
      </c>
      <c r="S171" s="56">
        <v>0.64736842105263159</v>
      </c>
    </row>
    <row r="172" spans="12:19" ht="15.75" customHeight="1" x14ac:dyDescent="0.2">
      <c r="L172" s="7"/>
      <c r="M172" s="56">
        <v>0.65438596491228063</v>
      </c>
      <c r="N172" s="56">
        <v>0.61228070175438587</v>
      </c>
      <c r="O172" s="56">
        <v>0.66315789473684217</v>
      </c>
      <c r="P172" s="56">
        <v>0.59774436090225547</v>
      </c>
      <c r="Q172" s="56">
        <v>0.59824561403508758</v>
      </c>
      <c r="R172" s="56">
        <v>0.6228070175438597</v>
      </c>
      <c r="S172" s="56">
        <v>0.64736842105263159</v>
      </c>
    </row>
    <row r="173" spans="12:19" ht="15.75" customHeight="1" x14ac:dyDescent="0.2">
      <c r="L173" s="7"/>
      <c r="M173" s="56">
        <v>0.65438596491228063</v>
      </c>
      <c r="N173" s="56">
        <v>0.61228070175438587</v>
      </c>
      <c r="O173" s="56">
        <v>0.66315789473684217</v>
      </c>
      <c r="P173" s="56">
        <v>0.59774436090225547</v>
      </c>
      <c r="Q173" s="56">
        <v>0.59824561403508758</v>
      </c>
      <c r="R173" s="56">
        <v>0.6228070175438597</v>
      </c>
      <c r="S173" s="56">
        <v>0.64736842105263159</v>
      </c>
    </row>
    <row r="174" spans="12:19" ht="15.75" customHeight="1" x14ac:dyDescent="0.2">
      <c r="L174" s="7"/>
      <c r="M174" s="56">
        <v>0.65438596491228063</v>
      </c>
      <c r="N174" s="56">
        <v>0.61228070175438587</v>
      </c>
      <c r="O174" s="56">
        <v>0.66315789473684217</v>
      </c>
      <c r="P174" s="56">
        <v>0.59774436090225547</v>
      </c>
      <c r="Q174" s="56">
        <v>0.59824561403508758</v>
      </c>
      <c r="R174" s="56">
        <v>0.6228070175438597</v>
      </c>
      <c r="S174" s="56">
        <v>0.64736842105263159</v>
      </c>
    </row>
    <row r="175" spans="12:19" ht="15.75" customHeight="1" x14ac:dyDescent="0.2">
      <c r="L175" s="7"/>
      <c r="M175" s="56">
        <v>0.65438596491228063</v>
      </c>
      <c r="N175" s="56">
        <v>0.61228070175438587</v>
      </c>
      <c r="O175" s="56">
        <v>0.66315789473684217</v>
      </c>
      <c r="P175" s="56">
        <v>0.59774436090225547</v>
      </c>
      <c r="Q175" s="56">
        <v>0.59824561403508758</v>
      </c>
      <c r="R175" s="56">
        <v>0.6228070175438597</v>
      </c>
      <c r="S175" s="56">
        <v>0.64736842105263159</v>
      </c>
    </row>
    <row r="176" spans="12:19" ht="15.75" customHeight="1" x14ac:dyDescent="0.2">
      <c r="L176" s="7"/>
      <c r="M176" s="56">
        <v>0.65438596491228063</v>
      </c>
      <c r="N176" s="56">
        <v>0.61228070175438587</v>
      </c>
      <c r="O176" s="56">
        <v>0.66315789473684217</v>
      </c>
      <c r="P176" s="56">
        <v>0.59774436090225547</v>
      </c>
      <c r="Q176" s="56">
        <v>0.59824561403508758</v>
      </c>
      <c r="R176" s="56">
        <v>0.6228070175438597</v>
      </c>
      <c r="S176" s="56">
        <v>0.64736842105263159</v>
      </c>
    </row>
    <row r="177" spans="12:19" ht="15.75" customHeight="1" x14ac:dyDescent="0.2">
      <c r="L177" s="7"/>
      <c r="M177" s="56">
        <v>0.65438596491228063</v>
      </c>
      <c r="N177" s="56">
        <v>0.61228070175438587</v>
      </c>
      <c r="O177" s="56">
        <v>0.66315789473684217</v>
      </c>
      <c r="P177" s="56">
        <v>0.59774436090225547</v>
      </c>
      <c r="Q177" s="56">
        <v>0.59824561403508758</v>
      </c>
      <c r="R177" s="56">
        <v>0.6228070175438597</v>
      </c>
      <c r="S177" s="56">
        <v>0.64736842105263159</v>
      </c>
    </row>
    <row r="178" spans="12:19" ht="15.75" customHeight="1" x14ac:dyDescent="0.2">
      <c r="L178" s="7"/>
      <c r="M178" s="56">
        <v>0.65438596491228063</v>
      </c>
      <c r="N178" s="56">
        <v>0.61228070175438587</v>
      </c>
      <c r="O178" s="56">
        <v>0.66315789473684217</v>
      </c>
      <c r="P178" s="56">
        <v>0.59774436090225547</v>
      </c>
      <c r="Q178" s="56">
        <v>0.59824561403508758</v>
      </c>
      <c r="R178" s="56">
        <v>0.6228070175438597</v>
      </c>
      <c r="S178" s="56">
        <v>0.64736842105263159</v>
      </c>
    </row>
    <row r="179" spans="12:19" ht="15.75" customHeight="1" x14ac:dyDescent="0.2">
      <c r="L179" s="7"/>
      <c r="M179" s="56">
        <v>0.65438596491228063</v>
      </c>
      <c r="N179" s="56">
        <v>0.61228070175438587</v>
      </c>
      <c r="O179" s="56">
        <v>0.66315789473684217</v>
      </c>
      <c r="P179" s="56">
        <v>0.59774436090225547</v>
      </c>
      <c r="Q179" s="56">
        <v>0.59824561403508758</v>
      </c>
      <c r="R179" s="56">
        <v>0.6228070175438597</v>
      </c>
      <c r="S179" s="56">
        <v>0.64736842105263159</v>
      </c>
    </row>
    <row r="180" spans="12:19" ht="15.75" customHeight="1" x14ac:dyDescent="0.2">
      <c r="L180" s="7"/>
      <c r="M180" s="56">
        <v>0.65438596491228063</v>
      </c>
      <c r="N180" s="56">
        <v>0.61228070175438587</v>
      </c>
      <c r="O180" s="56">
        <v>0.66315789473684217</v>
      </c>
      <c r="P180" s="56">
        <v>0.59774436090225547</v>
      </c>
      <c r="Q180" s="56">
        <v>0.59824561403508758</v>
      </c>
      <c r="R180" s="56">
        <v>0.6228070175438597</v>
      </c>
      <c r="S180" s="56">
        <v>0.64736842105263159</v>
      </c>
    </row>
    <row r="181" spans="12:19" ht="15.75" customHeight="1" x14ac:dyDescent="0.2">
      <c r="L181" s="7"/>
      <c r="M181" s="56">
        <v>0.65438596491228063</v>
      </c>
      <c r="N181" s="56">
        <v>0.61228070175438587</v>
      </c>
      <c r="O181" s="56">
        <v>0.66315789473684217</v>
      </c>
      <c r="P181" s="56">
        <v>0.59774436090225547</v>
      </c>
      <c r="Q181" s="56">
        <v>0.59824561403508758</v>
      </c>
      <c r="R181" s="56">
        <v>0.6228070175438597</v>
      </c>
      <c r="S181" s="56">
        <v>0.64736842105263159</v>
      </c>
    </row>
    <row r="182" spans="12:19" ht="15.75" customHeight="1" x14ac:dyDescent="0.2">
      <c r="L182" s="7"/>
      <c r="M182" s="56">
        <v>0.65438596491228063</v>
      </c>
      <c r="N182" s="56">
        <v>0.61228070175438587</v>
      </c>
      <c r="O182" s="56">
        <v>0.66315789473684217</v>
      </c>
      <c r="P182" s="56">
        <v>0.59774436090225547</v>
      </c>
      <c r="Q182" s="56">
        <v>0.59824561403508758</v>
      </c>
      <c r="R182" s="56">
        <v>0.6228070175438597</v>
      </c>
      <c r="S182" s="56">
        <v>0.64736842105263159</v>
      </c>
    </row>
    <row r="183" spans="12:19" ht="15.75" customHeight="1" x14ac:dyDescent="0.2">
      <c r="L183" s="7"/>
      <c r="M183" s="56">
        <v>0.65438596491228063</v>
      </c>
      <c r="N183" s="56">
        <v>0.61228070175438587</v>
      </c>
      <c r="O183" s="56">
        <v>0.66315789473684217</v>
      </c>
      <c r="P183" s="56">
        <v>0.59774436090225547</v>
      </c>
      <c r="Q183" s="56">
        <v>0.59824561403508758</v>
      </c>
      <c r="R183" s="56">
        <v>0.6228070175438597</v>
      </c>
      <c r="S183" s="56">
        <v>0.64736842105263159</v>
      </c>
    </row>
    <row r="184" spans="12:19" ht="15.75" customHeight="1" x14ac:dyDescent="0.2">
      <c r="L184" s="8"/>
      <c r="M184" s="56">
        <v>0.65438596491228063</v>
      </c>
      <c r="N184" s="56">
        <v>0.61228070175438587</v>
      </c>
      <c r="O184" s="56">
        <v>0.66315789473684217</v>
      </c>
      <c r="P184" s="56">
        <v>0.59774436090225547</v>
      </c>
      <c r="Q184" s="56">
        <v>0.59824561403508758</v>
      </c>
      <c r="R184" s="56">
        <v>0.6228070175438597</v>
      </c>
      <c r="S184" s="56">
        <v>0.64736842105263159</v>
      </c>
    </row>
    <row r="185" spans="12:19" ht="15.75" customHeight="1" x14ac:dyDescent="0.2">
      <c r="L185" s="8"/>
      <c r="M185" s="56">
        <v>0.65438596491228063</v>
      </c>
      <c r="N185" s="56">
        <v>0.61228070175438587</v>
      </c>
      <c r="O185" s="56">
        <v>0.66315789473684217</v>
      </c>
      <c r="P185" s="56">
        <v>0.59774436090225547</v>
      </c>
      <c r="Q185" s="56">
        <v>0.59824561403508758</v>
      </c>
      <c r="R185" s="56">
        <v>0.6228070175438597</v>
      </c>
      <c r="S185" s="56">
        <v>0.64736842105263159</v>
      </c>
    </row>
    <row r="186" spans="12:19" ht="15.75" customHeight="1" x14ac:dyDescent="0.2">
      <c r="L186" s="8"/>
      <c r="M186" s="56">
        <v>0.65438596491228063</v>
      </c>
      <c r="N186" s="56">
        <v>0.61228070175438587</v>
      </c>
      <c r="O186" s="56">
        <v>0.66315789473684217</v>
      </c>
      <c r="P186" s="56">
        <v>0.59774436090225547</v>
      </c>
      <c r="Q186" s="56">
        <v>0.59824561403508758</v>
      </c>
      <c r="R186" s="56">
        <v>0.6228070175438597</v>
      </c>
      <c r="S186" s="56">
        <v>0.64736842105263159</v>
      </c>
    </row>
    <row r="187" spans="12:19" ht="15.75" customHeight="1" x14ac:dyDescent="0.2">
      <c r="L187" s="8"/>
      <c r="M187" s="56">
        <v>0.65438596491228063</v>
      </c>
      <c r="N187" s="56">
        <v>0.61228070175438587</v>
      </c>
      <c r="O187" s="56">
        <v>0.66315789473684217</v>
      </c>
      <c r="P187" s="56">
        <v>0.59774436090225547</v>
      </c>
      <c r="Q187" s="56">
        <v>0.59824561403508758</v>
      </c>
      <c r="R187" s="56">
        <v>0.6228070175438597</v>
      </c>
      <c r="S187" s="56">
        <v>0.64736842105263159</v>
      </c>
    </row>
    <row r="188" spans="12:19" ht="15.75" customHeight="1" x14ac:dyDescent="0.2">
      <c r="L188" s="8"/>
      <c r="M188" s="56">
        <v>0.65438596491228063</v>
      </c>
      <c r="N188" s="56">
        <v>0.61228070175438587</v>
      </c>
      <c r="O188" s="56">
        <v>0.66315789473684217</v>
      </c>
      <c r="P188" s="56">
        <v>0.59774436090225547</v>
      </c>
      <c r="Q188" s="56">
        <v>0.59824561403508758</v>
      </c>
      <c r="R188" s="56">
        <v>0.6228070175438597</v>
      </c>
      <c r="S188" s="56">
        <v>0.64736842105263159</v>
      </c>
    </row>
    <row r="189" spans="12:19" ht="15.75" customHeight="1" x14ac:dyDescent="0.2">
      <c r="L189" s="8"/>
      <c r="M189" s="56">
        <v>0.65438596491228063</v>
      </c>
      <c r="N189" s="56">
        <v>0.61228070175438587</v>
      </c>
      <c r="O189" s="56">
        <v>0.66315789473684217</v>
      </c>
      <c r="P189" s="56">
        <v>0.59774436090225547</v>
      </c>
      <c r="Q189" s="56">
        <v>0.59824561403508758</v>
      </c>
      <c r="R189" s="56">
        <v>0.6228070175438597</v>
      </c>
      <c r="S189" s="56">
        <v>0.64736842105263159</v>
      </c>
    </row>
    <row r="190" spans="12:19" ht="15.75" customHeight="1" x14ac:dyDescent="0.2">
      <c r="L190" s="8"/>
      <c r="M190" s="56">
        <v>0.65438596491228063</v>
      </c>
      <c r="N190" s="56">
        <v>0.61228070175438587</v>
      </c>
      <c r="O190" s="56">
        <v>0.66315789473684217</v>
      </c>
      <c r="P190" s="56">
        <v>0.59774436090225547</v>
      </c>
      <c r="Q190" s="56">
        <v>0.59824561403508758</v>
      </c>
      <c r="R190" s="56">
        <v>0.6228070175438597</v>
      </c>
      <c r="S190" s="56">
        <v>0.64736842105263159</v>
      </c>
    </row>
    <row r="191" spans="12:19" ht="15.75" customHeight="1" x14ac:dyDescent="0.2">
      <c r="L191" s="8"/>
      <c r="M191" s="56">
        <v>0.65438596491228063</v>
      </c>
      <c r="N191" s="56">
        <v>0.61228070175438587</v>
      </c>
      <c r="O191" s="56">
        <v>0.66315789473684217</v>
      </c>
      <c r="P191" s="56">
        <v>0.59774436090225547</v>
      </c>
      <c r="Q191" s="56">
        <v>0.59824561403508758</v>
      </c>
      <c r="R191" s="56">
        <v>0.6228070175438597</v>
      </c>
      <c r="S191" s="56">
        <v>0.64736842105263159</v>
      </c>
    </row>
    <row r="192" spans="12:19" ht="15.75" customHeight="1" x14ac:dyDescent="0.2">
      <c r="L192" s="8"/>
      <c r="M192" s="56">
        <v>0.65438596491228063</v>
      </c>
      <c r="N192" s="56">
        <v>0.61228070175438587</v>
      </c>
      <c r="O192" s="56">
        <v>0.66315789473684217</v>
      </c>
      <c r="P192" s="56">
        <v>0.59774436090225547</v>
      </c>
      <c r="Q192" s="56">
        <v>0.59824561403508758</v>
      </c>
      <c r="R192" s="56">
        <v>0.6228070175438597</v>
      </c>
      <c r="S192" s="56">
        <v>0.64736842105263159</v>
      </c>
    </row>
    <row r="193" spans="12:19" ht="15.75" customHeight="1" x14ac:dyDescent="0.2">
      <c r="L193" s="8"/>
      <c r="M193" s="56">
        <v>0.65438596491228063</v>
      </c>
      <c r="N193" s="56">
        <v>0.61228070175438587</v>
      </c>
      <c r="O193" s="56">
        <v>0.66315789473684217</v>
      </c>
      <c r="P193" s="56">
        <v>0.59774436090225547</v>
      </c>
      <c r="Q193" s="56">
        <v>0.59824561403508758</v>
      </c>
      <c r="R193" s="56">
        <v>0.6228070175438597</v>
      </c>
      <c r="S193" s="56">
        <v>0.64736842105263159</v>
      </c>
    </row>
    <row r="194" spans="12:19" ht="15.75" customHeight="1" x14ac:dyDescent="0.2">
      <c r="L194" s="8"/>
      <c r="M194" s="56">
        <v>0.65438596491228063</v>
      </c>
      <c r="N194" s="56">
        <v>0.61228070175438587</v>
      </c>
      <c r="O194" s="56">
        <v>0.66315789473684217</v>
      </c>
      <c r="P194" s="56">
        <v>0.59774436090225547</v>
      </c>
      <c r="Q194" s="56">
        <v>0.59824561403508758</v>
      </c>
      <c r="R194" s="56">
        <v>0.6228070175438597</v>
      </c>
      <c r="S194" s="56">
        <v>0.64736842105263159</v>
      </c>
    </row>
    <row r="195" spans="12:19" ht="15.75" customHeight="1" x14ac:dyDescent="0.2">
      <c r="L195" s="8"/>
      <c r="M195" s="56">
        <v>0.65438596491228063</v>
      </c>
      <c r="N195" s="56">
        <v>0.61228070175438587</v>
      </c>
      <c r="O195" s="56">
        <v>0.66315789473684217</v>
      </c>
      <c r="P195" s="56">
        <v>0.59774436090225547</v>
      </c>
      <c r="Q195" s="56">
        <v>0.59824561403508758</v>
      </c>
      <c r="R195" s="56">
        <v>0.6228070175438597</v>
      </c>
      <c r="S195" s="56">
        <v>0.64736842105263159</v>
      </c>
    </row>
    <row r="196" spans="12:19" ht="15.75" customHeight="1" x14ac:dyDescent="0.2">
      <c r="L196" s="8"/>
      <c r="M196" s="56">
        <v>0.65438596491228063</v>
      </c>
      <c r="N196" s="56">
        <v>0.61228070175438587</v>
      </c>
      <c r="O196" s="56">
        <v>0.66315789473684217</v>
      </c>
      <c r="P196" s="56">
        <v>0.59774436090225547</v>
      </c>
      <c r="Q196" s="56">
        <v>0.59824561403508758</v>
      </c>
      <c r="R196" s="56">
        <v>0.6228070175438597</v>
      </c>
      <c r="S196" s="56">
        <v>0.64736842105263159</v>
      </c>
    </row>
    <row r="197" spans="12:19" ht="15.75" customHeight="1" x14ac:dyDescent="0.2">
      <c r="L197" s="8"/>
      <c r="M197" s="56">
        <v>0.65438596491228063</v>
      </c>
      <c r="N197" s="56">
        <v>0.61228070175438587</v>
      </c>
      <c r="O197" s="56">
        <v>0.66315789473684217</v>
      </c>
      <c r="P197" s="56">
        <v>0.59774436090225547</v>
      </c>
      <c r="Q197" s="56">
        <v>0.59824561403508758</v>
      </c>
      <c r="R197" s="56">
        <v>0.6228070175438597</v>
      </c>
      <c r="S197" s="56">
        <v>0.64736842105263159</v>
      </c>
    </row>
    <row r="198" spans="12:19" ht="15.75" customHeight="1" x14ac:dyDescent="0.2">
      <c r="M198" s="57"/>
      <c r="N198" s="58"/>
      <c r="O198" s="58"/>
      <c r="P198" s="58"/>
      <c r="Q198" s="58"/>
      <c r="R198" s="58"/>
      <c r="S198" s="58"/>
    </row>
    <row r="199" spans="12:19" ht="15.75" customHeight="1" x14ac:dyDescent="0.2">
      <c r="M199" s="55"/>
    </row>
    <row r="200" spans="12:19" ht="15.75" customHeight="1" x14ac:dyDescent="0.2">
      <c r="M200" s="55"/>
    </row>
    <row r="201" spans="12:19" ht="15.75" customHeight="1" x14ac:dyDescent="0.2">
      <c r="M201" s="55"/>
    </row>
    <row r="202" spans="12:19" ht="15.75" customHeight="1" x14ac:dyDescent="0.2">
      <c r="M202" s="55"/>
    </row>
    <row r="203" spans="12:19" ht="15.75" customHeight="1" x14ac:dyDescent="0.2">
      <c r="M203" s="55"/>
    </row>
    <row r="204" spans="12:19" ht="15.75" customHeight="1" x14ac:dyDescent="0.2">
      <c r="M204" s="55"/>
    </row>
    <row r="205" spans="12:19" ht="15.75" customHeight="1" x14ac:dyDescent="0.2">
      <c r="M205" s="55"/>
    </row>
    <row r="206" spans="12:19" ht="15.75" customHeight="1" x14ac:dyDescent="0.2">
      <c r="M206" s="55"/>
    </row>
    <row r="207" spans="12:19" ht="15.75" customHeight="1" x14ac:dyDescent="0.2">
      <c r="M207" s="55"/>
    </row>
    <row r="208" spans="12:19" ht="15.75" customHeight="1" x14ac:dyDescent="0.2">
      <c r="M208" s="55"/>
    </row>
    <row r="209" spans="13:13" ht="15.75" customHeight="1" x14ac:dyDescent="0.2">
      <c r="M209" s="55"/>
    </row>
    <row r="210" spans="13:13" ht="15.75" customHeight="1" x14ac:dyDescent="0.2">
      <c r="M210" s="55"/>
    </row>
    <row r="211" spans="13:13" ht="15.75" customHeight="1" x14ac:dyDescent="0.2">
      <c r="M211" s="55"/>
    </row>
    <row r="212" spans="13:13" ht="15.75" customHeight="1" x14ac:dyDescent="0.2">
      <c r="M212" s="55"/>
    </row>
    <row r="213" spans="13:13" ht="15.75" customHeight="1" x14ac:dyDescent="0.2">
      <c r="M213" s="55"/>
    </row>
    <row r="214" spans="13:13" ht="15.75" customHeight="1" x14ac:dyDescent="0.2">
      <c r="M214" s="55"/>
    </row>
    <row r="215" spans="13:13" ht="15.75" customHeight="1" x14ac:dyDescent="0.2">
      <c r="M215" s="55"/>
    </row>
    <row r="216" spans="13:13" ht="15.75" customHeight="1" x14ac:dyDescent="0.2">
      <c r="M216" s="55"/>
    </row>
    <row r="217" spans="13:13" ht="15.75" customHeight="1" x14ac:dyDescent="0.2">
      <c r="M217" s="55"/>
    </row>
    <row r="218" spans="13:13" ht="15.75" customHeight="1" x14ac:dyDescent="0.2">
      <c r="M218" s="55"/>
    </row>
    <row r="219" spans="13:13" ht="15.75" customHeight="1" x14ac:dyDescent="0.2">
      <c r="M219" s="55"/>
    </row>
    <row r="220" spans="13:13" ht="15.75" customHeight="1" x14ac:dyDescent="0.2">
      <c r="M220" s="55"/>
    </row>
    <row r="221" spans="13:13" ht="15.75" customHeight="1" x14ac:dyDescent="0.2">
      <c r="M221" s="55"/>
    </row>
    <row r="222" spans="13:13" ht="15.75" customHeight="1" x14ac:dyDescent="0.2">
      <c r="M222" s="55"/>
    </row>
    <row r="223" spans="13:13" ht="15.75" customHeight="1" x14ac:dyDescent="0.2">
      <c r="M223" s="55"/>
    </row>
    <row r="224" spans="13:13" ht="15.75" customHeight="1" x14ac:dyDescent="0.2">
      <c r="M224" s="55"/>
    </row>
    <row r="225" spans="13:13" ht="15.75" customHeight="1" x14ac:dyDescent="0.2">
      <c r="M225" s="55"/>
    </row>
    <row r="226" spans="13:13" ht="15.75" customHeight="1" x14ac:dyDescent="0.2">
      <c r="M226" s="55"/>
    </row>
    <row r="227" spans="13:13" ht="15.75" customHeight="1" x14ac:dyDescent="0.2">
      <c r="M227" s="55"/>
    </row>
    <row r="228" spans="13:13" ht="15.75" customHeight="1" x14ac:dyDescent="0.2">
      <c r="M228" s="55"/>
    </row>
    <row r="229" spans="13:13" ht="15.75" customHeight="1" x14ac:dyDescent="0.2">
      <c r="M229" s="55"/>
    </row>
    <row r="230" spans="13:13" ht="15.75" customHeight="1" x14ac:dyDescent="0.2">
      <c r="M230" s="55"/>
    </row>
    <row r="231" spans="13:13" ht="15.75" customHeight="1" x14ac:dyDescent="0.2">
      <c r="M231" s="55"/>
    </row>
    <row r="232" spans="13:13" ht="15.75" customHeight="1" x14ac:dyDescent="0.2">
      <c r="M232" s="55"/>
    </row>
    <row r="233" spans="13:13" ht="15.75" customHeight="1" x14ac:dyDescent="0.2">
      <c r="M233" s="55"/>
    </row>
    <row r="234" spans="13:13" ht="15.75" customHeight="1" x14ac:dyDescent="0.2">
      <c r="M234" s="55"/>
    </row>
    <row r="235" spans="13:13" ht="15.75" customHeight="1" x14ac:dyDescent="0.2">
      <c r="M235" s="55"/>
    </row>
    <row r="236" spans="13:13" ht="15.75" customHeight="1" x14ac:dyDescent="0.2">
      <c r="M236" s="55"/>
    </row>
    <row r="237" spans="13:13" ht="15.75" customHeight="1" x14ac:dyDescent="0.2">
      <c r="M237" s="55"/>
    </row>
    <row r="238" spans="13:13" ht="15.75" customHeight="1" x14ac:dyDescent="0.2">
      <c r="M238" s="55"/>
    </row>
    <row r="239" spans="13:13" ht="15.75" customHeight="1" x14ac:dyDescent="0.2">
      <c r="M239" s="55"/>
    </row>
    <row r="240" spans="13:13" ht="15.75" customHeight="1" x14ac:dyDescent="0.2">
      <c r="M240" s="55"/>
    </row>
    <row r="241" spans="13:13" ht="15.75" customHeight="1" x14ac:dyDescent="0.2">
      <c r="M241" s="55"/>
    </row>
    <row r="242" spans="13:13" ht="15.75" customHeight="1" x14ac:dyDescent="0.2">
      <c r="M242" s="55"/>
    </row>
    <row r="243" spans="13:13" ht="15.75" customHeight="1" x14ac:dyDescent="0.2">
      <c r="M243" s="55"/>
    </row>
    <row r="244" spans="13:13" ht="15.75" customHeight="1" x14ac:dyDescent="0.2">
      <c r="M244" s="55"/>
    </row>
    <row r="245" spans="13:13" ht="15.75" customHeight="1" x14ac:dyDescent="0.2">
      <c r="M245" s="55"/>
    </row>
    <row r="246" spans="13:13" ht="15.75" customHeight="1" x14ac:dyDescent="0.2">
      <c r="M246" s="55"/>
    </row>
    <row r="247" spans="13:13" ht="15.75" customHeight="1" x14ac:dyDescent="0.2">
      <c r="M247" s="55"/>
    </row>
    <row r="248" spans="13:13" ht="15.75" customHeight="1" x14ac:dyDescent="0.2">
      <c r="M248" s="55"/>
    </row>
    <row r="249" spans="13:13" ht="15.75" customHeight="1" x14ac:dyDescent="0.2">
      <c r="M249" s="55"/>
    </row>
    <row r="250" spans="13:13" ht="15.75" customHeight="1" x14ac:dyDescent="0.2">
      <c r="M250" s="55"/>
    </row>
    <row r="251" spans="13:13" ht="15.75" customHeight="1" x14ac:dyDescent="0.2">
      <c r="M251" s="55"/>
    </row>
    <row r="252" spans="13:13" ht="15.75" customHeight="1" x14ac:dyDescent="0.2">
      <c r="M252" s="55"/>
    </row>
    <row r="253" spans="13:13" ht="15.75" customHeight="1" x14ac:dyDescent="0.2">
      <c r="M253" s="55"/>
    </row>
    <row r="254" spans="13:13" ht="15.75" customHeight="1" x14ac:dyDescent="0.2">
      <c r="M254" s="55"/>
    </row>
    <row r="255" spans="13:13" ht="15.75" customHeight="1" x14ac:dyDescent="0.2">
      <c r="M255" s="55"/>
    </row>
    <row r="256" spans="13:13" ht="15.75" customHeight="1" x14ac:dyDescent="0.2">
      <c r="M256" s="55"/>
    </row>
    <row r="257" spans="13:13" ht="15.75" customHeight="1" x14ac:dyDescent="0.2">
      <c r="M257" s="55"/>
    </row>
    <row r="258" spans="13:13" ht="15.75" customHeight="1" x14ac:dyDescent="0.2">
      <c r="M258" s="55"/>
    </row>
    <row r="259" spans="13:13" ht="15.75" customHeight="1" x14ac:dyDescent="0.2">
      <c r="M259" s="55"/>
    </row>
    <row r="260" spans="13:13" ht="15.75" customHeight="1" x14ac:dyDescent="0.2">
      <c r="M260" s="55"/>
    </row>
    <row r="261" spans="13:13" ht="15.75" customHeight="1" x14ac:dyDescent="0.2">
      <c r="M261" s="55"/>
    </row>
    <row r="262" spans="13:13" ht="15.75" customHeight="1" x14ac:dyDescent="0.2">
      <c r="M262" s="55"/>
    </row>
    <row r="263" spans="13:13" ht="15.75" customHeight="1" x14ac:dyDescent="0.2">
      <c r="M263" s="55"/>
    </row>
    <row r="264" spans="13:13" ht="15.75" customHeight="1" x14ac:dyDescent="0.2">
      <c r="M264" s="55"/>
    </row>
    <row r="265" spans="13:13" ht="15.75" customHeight="1" x14ac:dyDescent="0.2">
      <c r="M265" s="55"/>
    </row>
    <row r="266" spans="13:13" ht="15.75" customHeight="1" x14ac:dyDescent="0.2">
      <c r="M266" s="55"/>
    </row>
    <row r="267" spans="13:13" ht="15.75" customHeight="1" x14ac:dyDescent="0.2">
      <c r="M267" s="55"/>
    </row>
    <row r="268" spans="13:13" ht="15.75" customHeight="1" x14ac:dyDescent="0.2">
      <c r="M268" s="55"/>
    </row>
    <row r="269" spans="13:13" ht="15.75" customHeight="1" x14ac:dyDescent="0.2">
      <c r="M269" s="55"/>
    </row>
    <row r="270" spans="13:13" ht="15.75" customHeight="1" x14ac:dyDescent="0.2">
      <c r="M270" s="55"/>
    </row>
    <row r="271" spans="13:13" ht="15.75" customHeight="1" x14ac:dyDescent="0.2">
      <c r="M271" s="55"/>
    </row>
    <row r="272" spans="13:13" ht="15.75" customHeight="1" x14ac:dyDescent="0.2">
      <c r="M272" s="55"/>
    </row>
    <row r="273" spans="13:13" ht="15.75" customHeight="1" x14ac:dyDescent="0.2">
      <c r="M273" s="55"/>
    </row>
    <row r="274" spans="13:13" ht="15.75" customHeight="1" x14ac:dyDescent="0.2">
      <c r="M274" s="55"/>
    </row>
    <row r="275" spans="13:13" ht="15.75" customHeight="1" x14ac:dyDescent="0.2">
      <c r="M275" s="55"/>
    </row>
    <row r="276" spans="13:13" ht="15.75" customHeight="1" x14ac:dyDescent="0.2">
      <c r="M276" s="55"/>
    </row>
    <row r="277" spans="13:13" ht="15.75" customHeight="1" x14ac:dyDescent="0.2">
      <c r="M277" s="55"/>
    </row>
    <row r="278" spans="13:13" ht="15.75" customHeight="1" x14ac:dyDescent="0.2">
      <c r="M278" s="55"/>
    </row>
    <row r="279" spans="13:13" ht="15.75" customHeight="1" x14ac:dyDescent="0.2">
      <c r="M279" s="55"/>
    </row>
    <row r="280" spans="13:13" ht="15.75" customHeight="1" x14ac:dyDescent="0.2">
      <c r="M280" s="55"/>
    </row>
    <row r="281" spans="13:13" ht="15.75" customHeight="1" x14ac:dyDescent="0.2">
      <c r="M281" s="55"/>
    </row>
    <row r="282" spans="13:13" ht="15.75" customHeight="1" x14ac:dyDescent="0.2">
      <c r="M282" s="55"/>
    </row>
    <row r="283" spans="13:13" ht="15.75" customHeight="1" x14ac:dyDescent="0.2">
      <c r="M283" s="55"/>
    </row>
    <row r="284" spans="13:13" ht="15.75" customHeight="1" x14ac:dyDescent="0.2">
      <c r="M284" s="55"/>
    </row>
    <row r="285" spans="13:13" ht="15.75" customHeight="1" x14ac:dyDescent="0.2">
      <c r="M285" s="55"/>
    </row>
    <row r="286" spans="13:13" ht="15.75" customHeight="1" x14ac:dyDescent="0.2">
      <c r="M286" s="55"/>
    </row>
    <row r="287" spans="13:13" ht="15.75" customHeight="1" x14ac:dyDescent="0.2">
      <c r="M287" s="55"/>
    </row>
    <row r="288" spans="13:13" ht="15.75" customHeight="1" x14ac:dyDescent="0.2">
      <c r="M288" s="55"/>
    </row>
    <row r="289" spans="13:13" ht="15.75" customHeight="1" x14ac:dyDescent="0.2">
      <c r="M289" s="55"/>
    </row>
    <row r="290" spans="13:13" ht="15.75" customHeight="1" x14ac:dyDescent="0.2">
      <c r="M290" s="55"/>
    </row>
    <row r="291" spans="13:13" ht="15.75" customHeight="1" x14ac:dyDescent="0.2">
      <c r="M291" s="55"/>
    </row>
    <row r="292" spans="13:13" ht="15.75" customHeight="1" x14ac:dyDescent="0.2">
      <c r="M292" s="55"/>
    </row>
    <row r="293" spans="13:13" ht="15.75" customHeight="1" x14ac:dyDescent="0.2">
      <c r="M293" s="55"/>
    </row>
    <row r="294" spans="13:13" ht="15.75" customHeight="1" x14ac:dyDescent="0.2">
      <c r="M294" s="55"/>
    </row>
    <row r="295" spans="13:13" ht="15.75" customHeight="1" x14ac:dyDescent="0.2">
      <c r="M295" s="55"/>
    </row>
    <row r="296" spans="13:13" ht="15.75" customHeight="1" x14ac:dyDescent="0.2">
      <c r="M296" s="55"/>
    </row>
    <row r="297" spans="13:13" ht="15.75" customHeight="1" x14ac:dyDescent="0.2">
      <c r="M297" s="55"/>
    </row>
    <row r="298" spans="13:13" ht="15.75" customHeight="1" x14ac:dyDescent="0.2">
      <c r="M298" s="55"/>
    </row>
    <row r="299" spans="13:13" ht="15.75" customHeight="1" x14ac:dyDescent="0.2">
      <c r="M299" s="55"/>
    </row>
    <row r="300" spans="13:13" ht="15.75" customHeight="1" x14ac:dyDescent="0.2">
      <c r="M300" s="55"/>
    </row>
    <row r="301" spans="13:13" ht="15.75" customHeight="1" x14ac:dyDescent="0.2">
      <c r="M301" s="55"/>
    </row>
    <row r="302" spans="13:13" ht="15.75" customHeight="1" x14ac:dyDescent="0.2">
      <c r="M302" s="55"/>
    </row>
    <row r="303" spans="13:13" ht="15.75" customHeight="1" x14ac:dyDescent="0.2">
      <c r="M303" s="55"/>
    </row>
    <row r="304" spans="13:13" ht="15.75" customHeight="1" x14ac:dyDescent="0.2">
      <c r="M304" s="55"/>
    </row>
    <row r="305" spans="13:13" ht="15.75" customHeight="1" x14ac:dyDescent="0.2">
      <c r="M305" s="55"/>
    </row>
    <row r="306" spans="13:13" ht="15.75" customHeight="1" x14ac:dyDescent="0.2">
      <c r="M306" s="55"/>
    </row>
    <row r="307" spans="13:13" ht="15.75" customHeight="1" x14ac:dyDescent="0.2">
      <c r="M307" s="55"/>
    </row>
    <row r="308" spans="13:13" ht="15.75" customHeight="1" x14ac:dyDescent="0.2">
      <c r="M308" s="55"/>
    </row>
    <row r="309" spans="13:13" ht="15.75" customHeight="1" x14ac:dyDescent="0.2">
      <c r="M309" s="55"/>
    </row>
    <row r="310" spans="13:13" ht="15.75" customHeight="1" x14ac:dyDescent="0.2">
      <c r="M310" s="55"/>
    </row>
    <row r="311" spans="13:13" ht="15.75" customHeight="1" x14ac:dyDescent="0.2">
      <c r="M311" s="55"/>
    </row>
    <row r="312" spans="13:13" ht="15.75" customHeight="1" x14ac:dyDescent="0.2">
      <c r="M312" s="55"/>
    </row>
    <row r="313" spans="13:13" ht="15.75" customHeight="1" x14ac:dyDescent="0.2">
      <c r="M313" s="55"/>
    </row>
    <row r="314" spans="13:13" ht="15.75" customHeight="1" x14ac:dyDescent="0.2">
      <c r="M314" s="55"/>
    </row>
    <row r="315" spans="13:13" ht="15.75" customHeight="1" x14ac:dyDescent="0.2">
      <c r="M315" s="55"/>
    </row>
    <row r="316" spans="13:13" ht="15.75" customHeight="1" x14ac:dyDescent="0.2">
      <c r="M316" s="55"/>
    </row>
    <row r="317" spans="13:13" ht="15.75" customHeight="1" x14ac:dyDescent="0.2">
      <c r="M317" s="55"/>
    </row>
    <row r="318" spans="13:13" ht="15.75" customHeight="1" x14ac:dyDescent="0.2">
      <c r="M318" s="55"/>
    </row>
    <row r="319" spans="13:13" ht="15.75" customHeight="1" x14ac:dyDescent="0.2">
      <c r="M319" s="55"/>
    </row>
    <row r="320" spans="13:13" ht="15.75" customHeight="1" x14ac:dyDescent="0.2">
      <c r="M320" s="55"/>
    </row>
    <row r="321" spans="13:13" ht="15.75" customHeight="1" x14ac:dyDescent="0.2">
      <c r="M321" s="55"/>
    </row>
    <row r="322" spans="13:13" ht="15.75" customHeight="1" x14ac:dyDescent="0.2">
      <c r="M322" s="55"/>
    </row>
    <row r="323" spans="13:13" ht="15.75" customHeight="1" x14ac:dyDescent="0.2">
      <c r="M323" s="55"/>
    </row>
    <row r="324" spans="13:13" ht="15.75" customHeight="1" x14ac:dyDescent="0.2">
      <c r="M324" s="55"/>
    </row>
    <row r="325" spans="13:13" ht="15.75" customHeight="1" x14ac:dyDescent="0.2">
      <c r="M325" s="55"/>
    </row>
    <row r="326" spans="13:13" ht="15.75" customHeight="1" x14ac:dyDescent="0.2">
      <c r="M326" s="55"/>
    </row>
    <row r="327" spans="13:13" ht="15.75" customHeight="1" x14ac:dyDescent="0.2">
      <c r="M327" s="55"/>
    </row>
    <row r="328" spans="13:13" ht="15.75" customHeight="1" x14ac:dyDescent="0.2">
      <c r="M328" s="55"/>
    </row>
    <row r="329" spans="13:13" ht="15.75" customHeight="1" x14ac:dyDescent="0.2">
      <c r="M329" s="55"/>
    </row>
    <row r="330" spans="13:13" ht="15.75" customHeight="1" x14ac:dyDescent="0.2">
      <c r="M330" s="55"/>
    </row>
    <row r="331" spans="13:13" ht="15.75" customHeight="1" x14ac:dyDescent="0.2">
      <c r="M331" s="55"/>
    </row>
    <row r="332" spans="13:13" ht="15.75" customHeight="1" x14ac:dyDescent="0.2">
      <c r="M332" s="55"/>
    </row>
    <row r="333" spans="13:13" ht="15.75" customHeight="1" x14ac:dyDescent="0.2">
      <c r="M333" s="55"/>
    </row>
    <row r="334" spans="13:13" ht="15.75" customHeight="1" x14ac:dyDescent="0.2">
      <c r="M334" s="55"/>
    </row>
    <row r="335" spans="13:13" ht="15.75" customHeight="1" x14ac:dyDescent="0.2">
      <c r="M335" s="55"/>
    </row>
    <row r="336" spans="13:13" ht="15.75" customHeight="1" x14ac:dyDescent="0.2">
      <c r="M336" s="55"/>
    </row>
    <row r="337" spans="13:13" ht="15.75" customHeight="1" x14ac:dyDescent="0.2">
      <c r="M337" s="55"/>
    </row>
    <row r="338" spans="13:13" ht="15.75" customHeight="1" x14ac:dyDescent="0.2">
      <c r="M338" s="55"/>
    </row>
    <row r="339" spans="13:13" ht="15.75" customHeight="1" x14ac:dyDescent="0.2">
      <c r="M339" s="55"/>
    </row>
    <row r="340" spans="13:13" ht="15.75" customHeight="1" x14ac:dyDescent="0.2">
      <c r="M340" s="55"/>
    </row>
    <row r="341" spans="13:13" ht="15.75" customHeight="1" x14ac:dyDescent="0.2">
      <c r="M341" s="55"/>
    </row>
    <row r="342" spans="13:13" ht="15.75" customHeight="1" x14ac:dyDescent="0.2">
      <c r="M342" s="55"/>
    </row>
    <row r="343" spans="13:13" ht="15.75" customHeight="1" x14ac:dyDescent="0.2">
      <c r="M343" s="55"/>
    </row>
    <row r="344" spans="13:13" ht="15.75" customHeight="1" x14ac:dyDescent="0.2">
      <c r="M344" s="55"/>
    </row>
    <row r="345" spans="13:13" ht="15.75" customHeight="1" x14ac:dyDescent="0.2">
      <c r="M345" s="55"/>
    </row>
    <row r="346" spans="13:13" ht="15.75" customHeight="1" x14ac:dyDescent="0.2">
      <c r="M346" s="55"/>
    </row>
    <row r="347" spans="13:13" ht="15.75" customHeight="1" x14ac:dyDescent="0.2">
      <c r="M347" s="55"/>
    </row>
    <row r="348" spans="13:13" ht="15.75" customHeight="1" x14ac:dyDescent="0.2">
      <c r="M348" s="55"/>
    </row>
    <row r="349" spans="13:13" ht="15.75" customHeight="1" x14ac:dyDescent="0.2">
      <c r="M349" s="55"/>
    </row>
    <row r="350" spans="13:13" ht="15.75" customHeight="1" x14ac:dyDescent="0.2">
      <c r="M350" s="55"/>
    </row>
    <row r="351" spans="13:13" ht="15.75" customHeight="1" x14ac:dyDescent="0.2">
      <c r="M351" s="55"/>
    </row>
    <row r="352" spans="13:13" ht="15.75" customHeight="1" x14ac:dyDescent="0.2">
      <c r="M352" s="55"/>
    </row>
    <row r="353" spans="13:13" ht="15.75" customHeight="1" x14ac:dyDescent="0.2">
      <c r="M353" s="55"/>
    </row>
    <row r="354" spans="13:13" ht="15.75" customHeight="1" x14ac:dyDescent="0.2">
      <c r="M354" s="55"/>
    </row>
    <row r="355" spans="13:13" ht="15.75" customHeight="1" x14ac:dyDescent="0.2">
      <c r="M355" s="55"/>
    </row>
    <row r="356" spans="13:13" ht="15.75" customHeight="1" x14ac:dyDescent="0.2">
      <c r="M356" s="55"/>
    </row>
    <row r="357" spans="13:13" ht="15.75" customHeight="1" x14ac:dyDescent="0.2">
      <c r="M357" s="55"/>
    </row>
    <row r="358" spans="13:13" ht="15.75" customHeight="1" x14ac:dyDescent="0.2">
      <c r="M358" s="55"/>
    </row>
    <row r="359" spans="13:13" ht="15.75" customHeight="1" x14ac:dyDescent="0.2">
      <c r="M359" s="55"/>
    </row>
    <row r="360" spans="13:13" ht="15.75" customHeight="1" x14ac:dyDescent="0.2">
      <c r="M360" s="55"/>
    </row>
    <row r="361" spans="13:13" ht="15.75" customHeight="1" x14ac:dyDescent="0.2">
      <c r="M361" s="55"/>
    </row>
    <row r="362" spans="13:13" ht="15.75" customHeight="1" x14ac:dyDescent="0.2">
      <c r="M362" s="55"/>
    </row>
    <row r="363" spans="13:13" ht="15.75" customHeight="1" x14ac:dyDescent="0.2">
      <c r="M363" s="55"/>
    </row>
    <row r="364" spans="13:13" ht="15.75" customHeight="1" x14ac:dyDescent="0.2">
      <c r="M364" s="55"/>
    </row>
    <row r="365" spans="13:13" ht="15.75" customHeight="1" x14ac:dyDescent="0.2">
      <c r="M365" s="55"/>
    </row>
    <row r="366" spans="13:13" ht="15.75" customHeight="1" x14ac:dyDescent="0.2">
      <c r="M366" s="55"/>
    </row>
    <row r="367" spans="13:13" ht="15.75" customHeight="1" x14ac:dyDescent="0.2">
      <c r="M367" s="55"/>
    </row>
    <row r="368" spans="13:13" ht="15.75" customHeight="1" x14ac:dyDescent="0.2">
      <c r="M368" s="55"/>
    </row>
    <row r="369" spans="13:13" ht="15.75" customHeight="1" x14ac:dyDescent="0.2">
      <c r="M369" s="55"/>
    </row>
    <row r="370" spans="13:13" ht="15.75" customHeight="1" x14ac:dyDescent="0.2">
      <c r="M370" s="55"/>
    </row>
    <row r="371" spans="13:13" ht="15.75" customHeight="1" x14ac:dyDescent="0.2">
      <c r="M371" s="55"/>
    </row>
    <row r="372" spans="13:13" ht="15.75" customHeight="1" x14ac:dyDescent="0.2">
      <c r="M372" s="55"/>
    </row>
    <row r="373" spans="13:13" ht="15.75" customHeight="1" x14ac:dyDescent="0.2">
      <c r="M373" s="55"/>
    </row>
    <row r="374" spans="13:13" ht="15.75" customHeight="1" x14ac:dyDescent="0.2">
      <c r="M374" s="55"/>
    </row>
    <row r="375" spans="13:13" ht="15.75" customHeight="1" x14ac:dyDescent="0.2">
      <c r="M375" s="55"/>
    </row>
    <row r="376" spans="13:13" ht="15.75" customHeight="1" x14ac:dyDescent="0.2">
      <c r="M376" s="55"/>
    </row>
    <row r="377" spans="13:13" ht="15.75" customHeight="1" x14ac:dyDescent="0.2">
      <c r="M377" s="55"/>
    </row>
    <row r="378" spans="13:13" ht="15.75" customHeight="1" x14ac:dyDescent="0.2">
      <c r="M378" s="55"/>
    </row>
    <row r="379" spans="13:13" ht="15.75" customHeight="1" x14ac:dyDescent="0.2">
      <c r="M379" s="55"/>
    </row>
    <row r="380" spans="13:13" ht="15.75" customHeight="1" x14ac:dyDescent="0.2">
      <c r="M380" s="55"/>
    </row>
    <row r="381" spans="13:13" ht="15.75" customHeight="1" x14ac:dyDescent="0.2">
      <c r="M381" s="55"/>
    </row>
    <row r="382" spans="13:13" ht="15.75" customHeight="1" x14ac:dyDescent="0.2">
      <c r="M382" s="55"/>
    </row>
    <row r="383" spans="13:13" ht="15.75" customHeight="1" x14ac:dyDescent="0.2">
      <c r="M383" s="55"/>
    </row>
    <row r="384" spans="13:13" ht="15.75" customHeight="1" x14ac:dyDescent="0.2">
      <c r="M384" s="55"/>
    </row>
    <row r="385" spans="13:13" ht="15.75" customHeight="1" x14ac:dyDescent="0.2">
      <c r="M385" s="55"/>
    </row>
    <row r="386" spans="13:13" ht="15.75" customHeight="1" x14ac:dyDescent="0.2">
      <c r="M386" s="55"/>
    </row>
    <row r="387" spans="13:13" ht="15.75" customHeight="1" x14ac:dyDescent="0.2">
      <c r="M387" s="55"/>
    </row>
    <row r="388" spans="13:13" ht="15.75" customHeight="1" x14ac:dyDescent="0.2">
      <c r="M388" s="55"/>
    </row>
    <row r="389" spans="13:13" ht="15.75" customHeight="1" x14ac:dyDescent="0.2">
      <c r="M389" s="55"/>
    </row>
    <row r="390" spans="13:13" ht="15.75" customHeight="1" x14ac:dyDescent="0.2">
      <c r="M390" s="55"/>
    </row>
    <row r="391" spans="13:13" ht="15.75" customHeight="1" x14ac:dyDescent="0.2">
      <c r="M391" s="55"/>
    </row>
    <row r="392" spans="13:13" ht="15.75" customHeight="1" x14ac:dyDescent="0.2">
      <c r="M392" s="55"/>
    </row>
    <row r="393" spans="13:13" ht="15.75" customHeight="1" x14ac:dyDescent="0.2">
      <c r="M393" s="55"/>
    </row>
    <row r="394" spans="13:13" ht="15.75" customHeight="1" x14ac:dyDescent="0.2">
      <c r="M394" s="55"/>
    </row>
    <row r="395" spans="13:13" ht="15.75" customHeight="1" x14ac:dyDescent="0.2">
      <c r="M395" s="55"/>
    </row>
    <row r="396" spans="13:13" ht="15.75" customHeight="1" x14ac:dyDescent="0.2">
      <c r="M396" s="55"/>
    </row>
    <row r="397" spans="13:13" ht="15.75" customHeight="1" x14ac:dyDescent="0.2">
      <c r="M397" s="55"/>
    </row>
    <row r="398" spans="13:13" ht="15.75" customHeight="1" x14ac:dyDescent="0.2">
      <c r="M398" s="55"/>
    </row>
    <row r="399" spans="13:13" ht="15.75" customHeight="1" x14ac:dyDescent="0.2">
      <c r="M399" s="55"/>
    </row>
    <row r="400" spans="13:13" ht="15.75" customHeight="1" x14ac:dyDescent="0.2">
      <c r="M400" s="55"/>
    </row>
    <row r="401" spans="13:13" ht="15.75" customHeight="1" x14ac:dyDescent="0.2">
      <c r="M401" s="55"/>
    </row>
  </sheetData>
  <mergeCells count="15">
    <mergeCell ref="C1:I1"/>
    <mergeCell ref="B66:D66"/>
    <mergeCell ref="B78:I78"/>
    <mergeCell ref="B91:D91"/>
    <mergeCell ref="B103:I103"/>
    <mergeCell ref="B115:D115"/>
    <mergeCell ref="B127:I127"/>
    <mergeCell ref="B139:D139"/>
    <mergeCell ref="B151:I151"/>
    <mergeCell ref="M66:O66"/>
    <mergeCell ref="M78:T78"/>
    <mergeCell ref="M91:O91"/>
    <mergeCell ref="M103:T103"/>
    <mergeCell ref="M116:O116"/>
    <mergeCell ref="M128:T1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BAEB-1381-42DC-87B2-A74FF1E0905A}">
  <dimension ref="A2:B161"/>
  <sheetViews>
    <sheetView tabSelected="1" topLeftCell="B147" zoomScale="80" zoomScaleNormal="80" workbookViewId="0">
      <selection activeCell="C153" sqref="C153"/>
    </sheetView>
  </sheetViews>
  <sheetFormatPr baseColWidth="10" defaultRowHeight="14.25" x14ac:dyDescent="0.2"/>
  <cols>
    <col min="1" max="1" width="44.7109375" style="66" bestFit="1" customWidth="1"/>
    <col min="2" max="16384" width="11.42578125" style="66"/>
  </cols>
  <sheetData>
    <row r="2" spans="1:2" ht="15" x14ac:dyDescent="0.2">
      <c r="A2" s="65" t="s">
        <v>110</v>
      </c>
      <c r="B2" s="65" t="s">
        <v>111</v>
      </c>
    </row>
    <row r="3" spans="1:2" x14ac:dyDescent="0.2">
      <c r="A3" s="66" t="s">
        <v>112</v>
      </c>
      <c r="B3" s="66">
        <v>4</v>
      </c>
    </row>
    <row r="4" spans="1:2" x14ac:dyDescent="0.2">
      <c r="A4" s="66" t="s">
        <v>113</v>
      </c>
      <c r="B4" s="66">
        <v>1</v>
      </c>
    </row>
    <row r="5" spans="1:2" x14ac:dyDescent="0.2">
      <c r="A5" s="66" t="s">
        <v>114</v>
      </c>
      <c r="B5" s="66">
        <v>1</v>
      </c>
    </row>
    <row r="6" spans="1:2" x14ac:dyDescent="0.2">
      <c r="A6" s="66" t="s">
        <v>115</v>
      </c>
      <c r="B6" s="66">
        <v>3</v>
      </c>
    </row>
    <row r="7" spans="1:2" x14ac:dyDescent="0.2">
      <c r="A7" s="66" t="s">
        <v>116</v>
      </c>
      <c r="B7" s="66">
        <v>1</v>
      </c>
    </row>
    <row r="8" spans="1:2" x14ac:dyDescent="0.2">
      <c r="A8" s="66" t="s">
        <v>117</v>
      </c>
      <c r="B8" s="66">
        <v>3</v>
      </c>
    </row>
    <row r="9" spans="1:2" x14ac:dyDescent="0.2">
      <c r="A9" s="66" t="s">
        <v>118</v>
      </c>
      <c r="B9" s="66">
        <v>2</v>
      </c>
    </row>
    <row r="10" spans="1:2" x14ac:dyDescent="0.2">
      <c r="A10" s="66" t="s">
        <v>119</v>
      </c>
      <c r="B10" s="66">
        <v>1</v>
      </c>
    </row>
    <row r="11" spans="1:2" x14ac:dyDescent="0.2">
      <c r="A11" s="66" t="s">
        <v>120</v>
      </c>
      <c r="B11" s="66">
        <v>1</v>
      </c>
    </row>
    <row r="12" spans="1:2" x14ac:dyDescent="0.2">
      <c r="A12" s="66" t="s">
        <v>121</v>
      </c>
      <c r="B12" s="66">
        <v>1</v>
      </c>
    </row>
    <row r="13" spans="1:2" x14ac:dyDescent="0.2">
      <c r="A13" s="66" t="s">
        <v>122</v>
      </c>
      <c r="B13" s="66">
        <v>1</v>
      </c>
    </row>
    <row r="14" spans="1:2" x14ac:dyDescent="0.2">
      <c r="A14" s="66" t="s">
        <v>123</v>
      </c>
      <c r="B14" s="66">
        <v>1</v>
      </c>
    </row>
    <row r="15" spans="1:2" x14ac:dyDescent="0.2">
      <c r="A15" s="66" t="s">
        <v>124</v>
      </c>
      <c r="B15" s="66">
        <v>2</v>
      </c>
    </row>
    <row r="16" spans="1:2" x14ac:dyDescent="0.2">
      <c r="A16" s="66" t="s">
        <v>125</v>
      </c>
      <c r="B16" s="66">
        <v>1</v>
      </c>
    </row>
    <row r="18" spans="1:2" ht="15" x14ac:dyDescent="0.2">
      <c r="A18" s="65" t="s">
        <v>126</v>
      </c>
      <c r="B18" s="65" t="s">
        <v>111</v>
      </c>
    </row>
    <row r="19" spans="1:2" x14ac:dyDescent="0.2">
      <c r="A19" s="66" t="s">
        <v>115</v>
      </c>
      <c r="B19" s="66">
        <v>2</v>
      </c>
    </row>
    <row r="20" spans="1:2" x14ac:dyDescent="0.2">
      <c r="A20" s="66" t="s">
        <v>127</v>
      </c>
      <c r="B20" s="66">
        <v>1</v>
      </c>
    </row>
    <row r="21" spans="1:2" x14ac:dyDescent="0.2">
      <c r="A21" s="66" t="s">
        <v>128</v>
      </c>
      <c r="B21" s="66">
        <v>1</v>
      </c>
    </row>
    <row r="22" spans="1:2" x14ac:dyDescent="0.2">
      <c r="A22" s="66" t="s">
        <v>129</v>
      </c>
      <c r="B22" s="66">
        <v>1</v>
      </c>
    </row>
    <row r="23" spans="1:2" x14ac:dyDescent="0.2">
      <c r="A23" s="66" t="s">
        <v>123</v>
      </c>
      <c r="B23" s="66">
        <v>2</v>
      </c>
    </row>
    <row r="24" spans="1:2" x14ac:dyDescent="0.2">
      <c r="A24" s="66" t="s">
        <v>130</v>
      </c>
      <c r="B24" s="66">
        <v>1</v>
      </c>
    </row>
    <row r="25" spans="1:2" x14ac:dyDescent="0.2">
      <c r="A25" s="66" t="s">
        <v>131</v>
      </c>
      <c r="B25" s="66">
        <v>1</v>
      </c>
    </row>
    <row r="26" spans="1:2" x14ac:dyDescent="0.2">
      <c r="A26" s="66" t="s">
        <v>132</v>
      </c>
      <c r="B26" s="66">
        <v>2</v>
      </c>
    </row>
    <row r="27" spans="1:2" x14ac:dyDescent="0.2">
      <c r="A27" s="66" t="s">
        <v>133</v>
      </c>
      <c r="B27" s="66">
        <v>2</v>
      </c>
    </row>
    <row r="28" spans="1:2" x14ac:dyDescent="0.2">
      <c r="A28" s="66" t="s">
        <v>134</v>
      </c>
      <c r="B28" s="66">
        <v>1</v>
      </c>
    </row>
    <row r="29" spans="1:2" x14ac:dyDescent="0.2">
      <c r="A29" s="66" t="s">
        <v>135</v>
      </c>
      <c r="B29" s="66">
        <v>1</v>
      </c>
    </row>
    <row r="30" spans="1:2" x14ac:dyDescent="0.2">
      <c r="A30" s="66" t="s">
        <v>136</v>
      </c>
      <c r="B30" s="66">
        <v>1</v>
      </c>
    </row>
    <row r="31" spans="1:2" x14ac:dyDescent="0.2">
      <c r="A31" s="66" t="s">
        <v>137</v>
      </c>
      <c r="B31" s="66">
        <v>1</v>
      </c>
    </row>
    <row r="34" spans="1:2" ht="15" x14ac:dyDescent="0.2">
      <c r="A34" s="65" t="s">
        <v>138</v>
      </c>
      <c r="B34" s="65" t="s">
        <v>111</v>
      </c>
    </row>
    <row r="35" spans="1:2" x14ac:dyDescent="0.2">
      <c r="A35" s="66" t="s">
        <v>139</v>
      </c>
      <c r="B35" s="66">
        <v>4</v>
      </c>
    </row>
    <row r="36" spans="1:2" x14ac:dyDescent="0.2">
      <c r="A36" s="66" t="s">
        <v>140</v>
      </c>
      <c r="B36" s="66">
        <v>3</v>
      </c>
    </row>
    <row r="37" spans="1:2" x14ac:dyDescent="0.2">
      <c r="A37" s="66" t="s">
        <v>141</v>
      </c>
      <c r="B37" s="66">
        <v>1</v>
      </c>
    </row>
    <row r="38" spans="1:2" x14ac:dyDescent="0.2">
      <c r="A38" s="66" t="s">
        <v>142</v>
      </c>
      <c r="B38" s="66">
        <v>1</v>
      </c>
    </row>
    <row r="39" spans="1:2" x14ac:dyDescent="0.2">
      <c r="A39" s="66" t="s">
        <v>143</v>
      </c>
      <c r="B39" s="66">
        <v>1</v>
      </c>
    </row>
    <row r="40" spans="1:2" x14ac:dyDescent="0.2">
      <c r="A40" s="66" t="s">
        <v>144</v>
      </c>
      <c r="B40" s="66">
        <v>1</v>
      </c>
    </row>
    <row r="41" spans="1:2" x14ac:dyDescent="0.2">
      <c r="A41" s="66" t="s">
        <v>145</v>
      </c>
      <c r="B41" s="66">
        <v>1</v>
      </c>
    </row>
    <row r="42" spans="1:2" x14ac:dyDescent="0.2">
      <c r="A42" s="66" t="s">
        <v>146</v>
      </c>
      <c r="B42" s="66">
        <v>1</v>
      </c>
    </row>
    <row r="43" spans="1:2" x14ac:dyDescent="0.2">
      <c r="A43" s="66" t="s">
        <v>147</v>
      </c>
      <c r="B43" s="66">
        <v>2</v>
      </c>
    </row>
    <row r="44" spans="1:2" x14ac:dyDescent="0.2">
      <c r="A44" s="66" t="s">
        <v>148</v>
      </c>
      <c r="B44" s="66">
        <v>2</v>
      </c>
    </row>
    <row r="51" spans="1:2" ht="15" x14ac:dyDescent="0.2">
      <c r="A51" s="65" t="s">
        <v>149</v>
      </c>
      <c r="B51" s="65" t="s">
        <v>111</v>
      </c>
    </row>
    <row r="52" spans="1:2" x14ac:dyDescent="0.2">
      <c r="A52" s="66" t="s">
        <v>150</v>
      </c>
      <c r="B52" s="66">
        <v>1</v>
      </c>
    </row>
    <row r="53" spans="1:2" x14ac:dyDescent="0.2">
      <c r="A53" s="66" t="s">
        <v>151</v>
      </c>
      <c r="B53" s="66">
        <v>1</v>
      </c>
    </row>
    <row r="54" spans="1:2" x14ac:dyDescent="0.2">
      <c r="A54" s="66" t="s">
        <v>152</v>
      </c>
      <c r="B54" s="66">
        <v>1</v>
      </c>
    </row>
    <row r="55" spans="1:2" x14ac:dyDescent="0.2">
      <c r="A55" s="66" t="s">
        <v>153</v>
      </c>
      <c r="B55" s="66">
        <v>2</v>
      </c>
    </row>
    <row r="68" spans="1:2" ht="15" x14ac:dyDescent="0.2">
      <c r="A68" s="65" t="s">
        <v>154</v>
      </c>
      <c r="B68" s="65" t="s">
        <v>111</v>
      </c>
    </row>
    <row r="69" spans="1:2" x14ac:dyDescent="0.2">
      <c r="A69" s="66" t="s">
        <v>155</v>
      </c>
      <c r="B69" s="66">
        <v>1</v>
      </c>
    </row>
    <row r="70" spans="1:2" x14ac:dyDescent="0.2">
      <c r="A70" s="66" t="s">
        <v>156</v>
      </c>
      <c r="B70" s="66">
        <v>3</v>
      </c>
    </row>
    <row r="71" spans="1:2" x14ac:dyDescent="0.2">
      <c r="A71" s="66" t="s">
        <v>157</v>
      </c>
      <c r="B71" s="66">
        <v>1</v>
      </c>
    </row>
    <row r="72" spans="1:2" x14ac:dyDescent="0.2">
      <c r="A72" s="66" t="s">
        <v>158</v>
      </c>
      <c r="B72" s="66">
        <v>3</v>
      </c>
    </row>
    <row r="73" spans="1:2" x14ac:dyDescent="0.2">
      <c r="A73" s="66" t="s">
        <v>159</v>
      </c>
      <c r="B73" s="66">
        <v>1</v>
      </c>
    </row>
    <row r="74" spans="1:2" x14ac:dyDescent="0.2">
      <c r="A74" s="66" t="s">
        <v>160</v>
      </c>
      <c r="B74" s="66">
        <v>1</v>
      </c>
    </row>
    <row r="75" spans="1:2" x14ac:dyDescent="0.2">
      <c r="A75" s="66" t="s">
        <v>161</v>
      </c>
      <c r="B75" s="66">
        <v>1</v>
      </c>
    </row>
    <row r="76" spans="1:2" x14ac:dyDescent="0.2">
      <c r="A76" s="66" t="s">
        <v>162</v>
      </c>
      <c r="B76" s="66">
        <v>2</v>
      </c>
    </row>
    <row r="77" spans="1:2" x14ac:dyDescent="0.2">
      <c r="A77" s="66" t="s">
        <v>163</v>
      </c>
      <c r="B77" s="66">
        <v>1</v>
      </c>
    </row>
    <row r="78" spans="1:2" x14ac:dyDescent="0.2">
      <c r="A78" s="66" t="s">
        <v>164</v>
      </c>
      <c r="B78" s="66">
        <v>1</v>
      </c>
    </row>
    <row r="79" spans="1:2" x14ac:dyDescent="0.2">
      <c r="A79" s="66" t="s">
        <v>165</v>
      </c>
      <c r="B79" s="66">
        <v>1</v>
      </c>
    </row>
    <row r="80" spans="1:2" x14ac:dyDescent="0.2">
      <c r="A80" s="66" t="s">
        <v>166</v>
      </c>
      <c r="B80" s="66">
        <v>2</v>
      </c>
    </row>
    <row r="81" spans="1:2" x14ac:dyDescent="0.2">
      <c r="A81" s="66" t="s">
        <v>167</v>
      </c>
      <c r="B81" s="66">
        <v>1</v>
      </c>
    </row>
    <row r="82" spans="1:2" x14ac:dyDescent="0.2">
      <c r="A82" s="66" t="s">
        <v>168</v>
      </c>
      <c r="B82" s="66">
        <v>1</v>
      </c>
    </row>
    <row r="83" spans="1:2" x14ac:dyDescent="0.2">
      <c r="A83" s="66" t="s">
        <v>169</v>
      </c>
      <c r="B83" s="66">
        <v>1</v>
      </c>
    </row>
    <row r="84" spans="1:2" x14ac:dyDescent="0.2">
      <c r="A84" s="66" t="s">
        <v>170</v>
      </c>
      <c r="B84" s="66">
        <v>1</v>
      </c>
    </row>
    <row r="87" spans="1:2" ht="15" x14ac:dyDescent="0.2">
      <c r="A87" s="65" t="s">
        <v>171</v>
      </c>
      <c r="B87" s="65" t="s">
        <v>111</v>
      </c>
    </row>
    <row r="88" spans="1:2" x14ac:dyDescent="0.2">
      <c r="A88" s="66" t="s">
        <v>172</v>
      </c>
      <c r="B88" s="66">
        <v>1</v>
      </c>
    </row>
    <row r="89" spans="1:2" x14ac:dyDescent="0.2">
      <c r="A89" s="66" t="s">
        <v>173</v>
      </c>
      <c r="B89" s="66">
        <v>1</v>
      </c>
    </row>
    <row r="90" spans="1:2" x14ac:dyDescent="0.2">
      <c r="A90" s="66" t="s">
        <v>174</v>
      </c>
      <c r="B90" s="66">
        <v>1</v>
      </c>
    </row>
    <row r="91" spans="1:2" x14ac:dyDescent="0.2">
      <c r="A91" s="66" t="s">
        <v>175</v>
      </c>
      <c r="B91" s="66">
        <v>2</v>
      </c>
    </row>
    <row r="92" spans="1:2" x14ac:dyDescent="0.2">
      <c r="A92" s="66" t="s">
        <v>176</v>
      </c>
      <c r="B92" s="66">
        <v>2</v>
      </c>
    </row>
    <row r="93" spans="1:2" x14ac:dyDescent="0.2">
      <c r="A93" s="66" t="s">
        <v>177</v>
      </c>
      <c r="B93" s="66">
        <v>1</v>
      </c>
    </row>
    <row r="94" spans="1:2" x14ac:dyDescent="0.2">
      <c r="A94" s="66" t="s">
        <v>178</v>
      </c>
      <c r="B94" s="66">
        <v>1</v>
      </c>
    </row>
    <row r="95" spans="1:2" x14ac:dyDescent="0.2">
      <c r="A95" s="66" t="s">
        <v>179</v>
      </c>
      <c r="B95" s="66">
        <v>1</v>
      </c>
    </row>
    <row r="96" spans="1:2" x14ac:dyDescent="0.2">
      <c r="A96" s="66" t="s">
        <v>180</v>
      </c>
      <c r="B96" s="66">
        <v>1</v>
      </c>
    </row>
    <row r="103" spans="1:2" ht="15" x14ac:dyDescent="0.2">
      <c r="A103" s="65" t="s">
        <v>181</v>
      </c>
      <c r="B103" s="65" t="s">
        <v>111</v>
      </c>
    </row>
    <row r="104" spans="1:2" x14ac:dyDescent="0.2">
      <c r="A104" s="66" t="s">
        <v>182</v>
      </c>
      <c r="B104" s="66">
        <v>2</v>
      </c>
    </row>
    <row r="105" spans="1:2" x14ac:dyDescent="0.2">
      <c r="A105" s="66" t="s">
        <v>183</v>
      </c>
      <c r="B105" s="66">
        <v>1</v>
      </c>
    </row>
    <row r="118" spans="1:2" ht="15" x14ac:dyDescent="0.2">
      <c r="A118" s="65" t="s">
        <v>184</v>
      </c>
      <c r="B118" s="65" t="s">
        <v>111</v>
      </c>
    </row>
    <row r="119" spans="1:2" x14ac:dyDescent="0.2">
      <c r="A119" s="66" t="s">
        <v>185</v>
      </c>
      <c r="B119" s="66">
        <v>3</v>
      </c>
    </row>
    <row r="120" spans="1:2" x14ac:dyDescent="0.2">
      <c r="A120" s="66" t="s">
        <v>186</v>
      </c>
      <c r="B120" s="66">
        <v>4</v>
      </c>
    </row>
    <row r="121" spans="1:2" x14ac:dyDescent="0.2">
      <c r="A121" s="66" t="s">
        <v>187</v>
      </c>
      <c r="B121" s="66">
        <v>3</v>
      </c>
    </row>
    <row r="122" spans="1:2" x14ac:dyDescent="0.2">
      <c r="A122" s="66" t="s">
        <v>188</v>
      </c>
      <c r="B122" s="66">
        <v>1</v>
      </c>
    </row>
    <row r="123" spans="1:2" x14ac:dyDescent="0.2">
      <c r="A123" s="66" t="s">
        <v>189</v>
      </c>
      <c r="B123" s="66">
        <v>2</v>
      </c>
    </row>
    <row r="124" spans="1:2" x14ac:dyDescent="0.2">
      <c r="A124" s="66" t="s">
        <v>190</v>
      </c>
      <c r="B124" s="66">
        <v>1</v>
      </c>
    </row>
    <row r="125" spans="1:2" x14ac:dyDescent="0.2">
      <c r="A125" s="66" t="s">
        <v>191</v>
      </c>
      <c r="B125" s="66">
        <v>1</v>
      </c>
    </row>
    <row r="142" spans="1:2" ht="15" x14ac:dyDescent="0.2">
      <c r="A142" s="65" t="s">
        <v>187</v>
      </c>
      <c r="B142" s="65" t="s">
        <v>111</v>
      </c>
    </row>
    <row r="143" spans="1:2" x14ac:dyDescent="0.2">
      <c r="A143" s="66" t="s">
        <v>192</v>
      </c>
      <c r="B143" s="66">
        <v>1</v>
      </c>
    </row>
    <row r="144" spans="1:2" x14ac:dyDescent="0.2">
      <c r="A144" s="66" t="s">
        <v>193</v>
      </c>
      <c r="B144" s="66">
        <v>3</v>
      </c>
    </row>
    <row r="159" spans="1:2" ht="15" x14ac:dyDescent="0.2">
      <c r="A159" s="65" t="s">
        <v>186</v>
      </c>
      <c r="B159" s="65" t="s">
        <v>111</v>
      </c>
    </row>
    <row r="160" spans="1:2" x14ac:dyDescent="0.2">
      <c r="A160" s="66" t="s">
        <v>194</v>
      </c>
      <c r="B160" s="66">
        <v>3</v>
      </c>
    </row>
    <row r="161" spans="1:2" x14ac:dyDescent="0.2">
      <c r="A161" s="66" t="s">
        <v>185</v>
      </c>
      <c r="B161" s="66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Ponderación</vt:lpstr>
      <vt:lpstr>GRAFICAS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Wilton Pereira</cp:lastModifiedBy>
  <dcterms:modified xsi:type="dcterms:W3CDTF">2024-11-29T22:25:33Z</dcterms:modified>
</cp:coreProperties>
</file>